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240" yWindow="60" windowWidth="19900" windowHeight="9260" activeTab="1"/>
  </bookViews>
  <sheets>
    <sheet name="C1 muži" sheetId="1" r:id="rId1"/>
    <sheet name="K1 ženy" sheetId="2" r:id="rId2"/>
    <sheet name="C2 muži" sheetId="3" r:id="rId3"/>
    <sheet name="K1 muži" sheetId="4" r:id="rId4"/>
    <sheet name="C1 ženy" sheetId="5" r:id="rId5"/>
    <sheet name="bodovani" sheetId="6" r:id="rId6"/>
  </sheets>
  <definedNames>
    <definedName name="_xlnm.Print_Area" localSheetId="0">'C1 muži'!$A$1:$V$26</definedName>
    <definedName name="_xlnm.Print_Area" localSheetId="4">'C1 ženy'!$A$4:$W$26</definedName>
    <definedName name="_xlnm.Print_Area" localSheetId="2">'C2 muži'!$A$4:$W$26</definedName>
    <definedName name="_xlnm.Print_Area" localSheetId="3">'K1 muži'!$A$4:$W$26</definedName>
    <definedName name="_xlnm.Print_Area" localSheetId="1">'K1 ženy'!$A$4:$W$26</definedName>
  </definedNames>
  <calcPr fullCalcOnLoad="1"/>
</workbook>
</file>

<file path=xl/sharedStrings.xml><?xml version="1.0" encoding="utf-8"?>
<sst xmlns="http://schemas.openxmlformats.org/spreadsheetml/2006/main" count="240" uniqueCount="92">
  <si>
    <t>C1 muži</t>
  </si>
  <si>
    <t>BODY</t>
  </si>
  <si>
    <t>%</t>
  </si>
  <si>
    <t>POŘ.</t>
  </si>
  <si>
    <t>poř.</t>
  </si>
  <si>
    <t>body</t>
  </si>
  <si>
    <t>CELKEM</t>
  </si>
  <si>
    <t>MAŠEK</t>
  </si>
  <si>
    <t>K1 ženy</t>
  </si>
  <si>
    <t>PAVELKOVÁ</t>
  </si>
  <si>
    <t>C2 muži</t>
  </si>
  <si>
    <t>JEŽEK</t>
  </si>
  <si>
    <t>HILGERTOVÁ</t>
  </si>
  <si>
    <t>Výsledek</t>
  </si>
  <si>
    <t>výsledek</t>
  </si>
  <si>
    <t xml:space="preserve">Plus </t>
  </si>
  <si>
    <t>Body</t>
  </si>
  <si>
    <t>K1 muži</t>
  </si>
  <si>
    <t>POMĚR</t>
  </si>
  <si>
    <t>VÍTĚZSTVÍ</t>
  </si>
  <si>
    <t>ID</t>
  </si>
  <si>
    <t>Jméno</t>
  </si>
  <si>
    <t>Trnávka - 1</t>
  </si>
  <si>
    <t>Trnávka - 2</t>
  </si>
  <si>
    <t>ŘÍHA - 23</t>
  </si>
  <si>
    <t>GALUŠKOVÁ - 23</t>
  </si>
  <si>
    <t>JANČOVÁ - 23</t>
  </si>
  <si>
    <t>DUPAL - 23</t>
  </si>
  <si>
    <t>Pořadí</t>
  </si>
  <si>
    <t>C1 ženy</t>
  </si>
  <si>
    <t xml:space="preserve">GEBAS </t>
  </si>
  <si>
    <t xml:space="preserve">JÁNĚ M. </t>
  </si>
  <si>
    <t xml:space="preserve">HOŠKOVÁ </t>
  </si>
  <si>
    <t xml:space="preserve">ORNSTOVÁ </t>
  </si>
  <si>
    <t>Jiras - Pollert</t>
  </si>
  <si>
    <t xml:space="preserve">KUBRIČAN L. </t>
  </si>
  <si>
    <t xml:space="preserve">HILGERT </t>
  </si>
  <si>
    <t xml:space="preserve">KUBRIČAN P. </t>
  </si>
  <si>
    <t xml:space="preserve">BUCHTEL Martin </t>
  </si>
  <si>
    <t>HOŠKOVÁ</t>
  </si>
  <si>
    <t>MATULKOVÁ - 23</t>
  </si>
  <si>
    <t xml:space="preserve">JANČOVÁ - 23 </t>
  </si>
  <si>
    <t>FOLTYSOVÁ - 23</t>
  </si>
  <si>
    <t>ČEKALOVÁ - 23</t>
  </si>
  <si>
    <t>FRYŠOVÁ - 23</t>
  </si>
  <si>
    <t>CVIKL - 23</t>
  </si>
  <si>
    <t xml:space="preserve">Koplík - Vrzáň </t>
  </si>
  <si>
    <t>Kašpar - Šindler - 23</t>
  </si>
  <si>
    <t>ZÁSTĚROVÁ - 23</t>
  </si>
  <si>
    <t>VALÍKOVÁ - 23</t>
  </si>
  <si>
    <t>Zdráhal - Vlček</t>
  </si>
  <si>
    <t>ZAJÍC</t>
  </si>
  <si>
    <t>JORDÁN - 23</t>
  </si>
  <si>
    <t>Supolik - Seba - 23</t>
  </si>
  <si>
    <t xml:space="preserve">VONDRA </t>
  </si>
  <si>
    <t>KOŠÁRKOVÁ -23</t>
  </si>
  <si>
    <t>KOBLENCOVÁ - 23</t>
  </si>
  <si>
    <t>Medřický - Ebel - 23</t>
  </si>
  <si>
    <t>CEPEK</t>
  </si>
  <si>
    <t>Výsledky nominace 2014</t>
  </si>
  <si>
    <t>Troja - 1</t>
  </si>
  <si>
    <t>Troja - 2</t>
  </si>
  <si>
    <t xml:space="preserve">KUDĚJOVÁ </t>
  </si>
  <si>
    <t>VOJTOVÁ</t>
  </si>
  <si>
    <t xml:space="preserve">RAK </t>
  </si>
  <si>
    <t xml:space="preserve">BUSTA </t>
  </si>
  <si>
    <t>VLČEK -</t>
  </si>
  <si>
    <t xml:space="preserve">Karlovský - Jáně </t>
  </si>
  <si>
    <t>Gotvald - Fusek</t>
  </si>
  <si>
    <t xml:space="preserve">PŘINDIŠ V. </t>
  </si>
  <si>
    <t xml:space="preserve">TUNKA - </t>
  </si>
  <si>
    <t xml:space="preserve">ORNST </t>
  </si>
  <si>
    <t>ROHAN - 23</t>
  </si>
  <si>
    <t>MALÝ</t>
  </si>
  <si>
    <t xml:space="preserve"> HILGERTOVÁ A. - 23</t>
  </si>
  <si>
    <t>JORDÁNOVÁ</t>
  </si>
  <si>
    <t>Hradilek - Vlček</t>
  </si>
  <si>
    <t>Větrovský- Matějka-23</t>
  </si>
  <si>
    <t>Mrázek - Rousek - 23</t>
  </si>
  <si>
    <t>Franěk- Zátopek - 23</t>
  </si>
  <si>
    <t>Suchý - Suchý</t>
  </si>
  <si>
    <t>Kašpar - Klimuškin</t>
  </si>
  <si>
    <t>MASLAŇAK</t>
  </si>
  <si>
    <t>PETŘÍČEK - 23</t>
  </si>
  <si>
    <t>BINČÍK</t>
  </si>
  <si>
    <t>SATKOVÁ- 23</t>
  </si>
  <si>
    <t>ŘÍHOVÁ - 23</t>
  </si>
  <si>
    <t>HAVLÍČEK</t>
  </si>
  <si>
    <t>FIŠEROVÁ - 23</t>
  </si>
  <si>
    <t>Pospíchal-Weber-23</t>
  </si>
  <si>
    <t>Medřický- Macásek -23</t>
  </si>
  <si>
    <t>BAHENSKÝ - 23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</si>
</sst>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8">
    <font>
      <sz val="10"/>
      <name val="Arial CE"/>
      <family val="0"/>
    </font>
    <font>
      <sz val="12"/>
      <color indexed="8"/>
      <name val="Calibri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sz val="14"/>
      <name val="Arial CE"/>
      <family val="2"/>
    </font>
    <font>
      <b/>
      <sz val="16"/>
      <name val="Arial CE"/>
      <family val="2"/>
    </font>
    <font>
      <b/>
      <sz val="36"/>
      <name val="Arial CE"/>
      <family val="2"/>
    </font>
    <font>
      <sz val="10"/>
      <color indexed="8"/>
      <name val="Arial CE"/>
      <family val="2"/>
    </font>
    <font>
      <sz val="10"/>
      <color indexed="10"/>
      <name val="Arial CE"/>
      <family val="0"/>
    </font>
    <font>
      <sz val="10"/>
      <color indexed="12"/>
      <name val="Arial CE"/>
      <family val="0"/>
    </font>
    <font>
      <i/>
      <sz val="10"/>
      <color indexed="12"/>
      <name val="Arial CE"/>
      <family val="0"/>
    </font>
    <font>
      <sz val="10"/>
      <color indexed="57"/>
      <name val="Arial CE"/>
      <family val="0"/>
    </font>
    <font>
      <i/>
      <sz val="10"/>
      <color indexed="48"/>
      <name val="Arial CE"/>
      <family val="0"/>
    </font>
    <font>
      <sz val="10"/>
      <color indexed="48"/>
      <name val="Arial CE"/>
      <family val="0"/>
    </font>
    <font>
      <b/>
      <sz val="10"/>
      <color indexed="10"/>
      <name val="Arial CE"/>
      <family val="0"/>
    </font>
    <font>
      <b/>
      <sz val="10"/>
      <color indexed="8"/>
      <name val="Arial CE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1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2" tint="-0.0999400019645690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5" applyNumberFormat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1" fontId="10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2" fillId="0" borderId="0" xfId="0" applyFont="1" applyAlignment="1">
      <alignment/>
    </xf>
    <xf numFmtId="2" fontId="10" fillId="0" borderId="0" xfId="0" applyNumberFormat="1" applyFont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2" fillId="33" borderId="14" xfId="0" applyFont="1" applyFill="1" applyBorder="1" applyAlignment="1">
      <alignment/>
    </xf>
    <xf numFmtId="0" fontId="0" fillId="33" borderId="18" xfId="0" applyFill="1" applyBorder="1" applyAlignment="1">
      <alignment/>
    </xf>
    <xf numFmtId="0" fontId="2" fillId="33" borderId="18" xfId="0" applyFont="1" applyFill="1" applyBorder="1" applyAlignment="1">
      <alignment/>
    </xf>
    <xf numFmtId="0" fontId="0" fillId="33" borderId="13" xfId="0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2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/>
    </xf>
    <xf numFmtId="0" fontId="14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2" fontId="7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1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2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1" fontId="7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left"/>
    </xf>
    <xf numFmtId="49" fontId="14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0" fillId="2" borderId="19" xfId="0" applyFont="1" applyFill="1" applyBorder="1" applyAlignment="1">
      <alignment/>
    </xf>
    <xf numFmtId="1" fontId="7" fillId="2" borderId="20" xfId="0" applyNumberFormat="1" applyFont="1" applyFill="1" applyBorder="1" applyAlignment="1">
      <alignment horizontal="center"/>
    </xf>
    <xf numFmtId="0" fontId="0" fillId="2" borderId="21" xfId="0" applyFont="1" applyFill="1" applyBorder="1" applyAlignment="1">
      <alignment/>
    </xf>
    <xf numFmtId="1" fontId="7" fillId="2" borderId="22" xfId="0" applyNumberFormat="1" applyFont="1" applyFill="1" applyBorder="1" applyAlignment="1">
      <alignment horizontal="center"/>
    </xf>
    <xf numFmtId="0" fontId="0" fillId="2" borderId="22" xfId="0" applyFont="1" applyFill="1" applyBorder="1" applyAlignment="1">
      <alignment/>
    </xf>
    <xf numFmtId="0" fontId="0" fillId="2" borderId="23" xfId="0" applyFont="1" applyFill="1" applyBorder="1" applyAlignment="1">
      <alignment/>
    </xf>
    <xf numFmtId="0" fontId="0" fillId="2" borderId="23" xfId="0" applyFont="1" applyFill="1" applyBorder="1" applyAlignment="1">
      <alignment horizontal="left"/>
    </xf>
    <xf numFmtId="0" fontId="0" fillId="2" borderId="23" xfId="0" applyFont="1" applyFill="1" applyBorder="1" applyAlignment="1">
      <alignment horizontal="left"/>
    </xf>
    <xf numFmtId="0" fontId="0" fillId="2" borderId="24" xfId="0" applyFont="1" applyFill="1" applyBorder="1" applyAlignment="1">
      <alignment horizontal="left"/>
    </xf>
    <xf numFmtId="1" fontId="7" fillId="2" borderId="25" xfId="0" applyNumberFormat="1" applyFont="1" applyFill="1" applyBorder="1" applyAlignment="1">
      <alignment horizontal="center"/>
    </xf>
    <xf numFmtId="2" fontId="7" fillId="2" borderId="26" xfId="0" applyNumberFormat="1" applyFont="1" applyFill="1" applyBorder="1" applyAlignment="1">
      <alignment horizontal="center"/>
    </xf>
    <xf numFmtId="2" fontId="7" fillId="2" borderId="27" xfId="0" applyNumberFormat="1" applyFont="1" applyFill="1" applyBorder="1" applyAlignment="1">
      <alignment horizontal="center"/>
    </xf>
    <xf numFmtId="2" fontId="7" fillId="2" borderId="28" xfId="0" applyNumberFormat="1" applyFont="1" applyFill="1" applyBorder="1" applyAlignment="1">
      <alignment horizontal="center"/>
    </xf>
    <xf numFmtId="1" fontId="7" fillId="2" borderId="26" xfId="0" applyNumberFormat="1" applyFont="1" applyFill="1" applyBorder="1" applyAlignment="1">
      <alignment horizontal="center"/>
    </xf>
    <xf numFmtId="1" fontId="7" fillId="2" borderId="27" xfId="0" applyNumberFormat="1" applyFont="1" applyFill="1" applyBorder="1" applyAlignment="1">
      <alignment horizontal="center"/>
    </xf>
    <xf numFmtId="1" fontId="7" fillId="2" borderId="28" xfId="0" applyNumberFormat="1" applyFont="1" applyFill="1" applyBorder="1" applyAlignment="1">
      <alignment horizontal="center"/>
    </xf>
    <xf numFmtId="0" fontId="7" fillId="2" borderId="29" xfId="0" applyNumberFormat="1" applyFont="1" applyFill="1" applyBorder="1" applyAlignment="1">
      <alignment horizontal="left"/>
    </xf>
    <xf numFmtId="0" fontId="13" fillId="2" borderId="29" xfId="0" applyNumberFormat="1" applyFont="1" applyFill="1" applyBorder="1" applyAlignment="1">
      <alignment horizontal="left"/>
    </xf>
    <xf numFmtId="0" fontId="9" fillId="2" borderId="29" xfId="0" applyNumberFormat="1" applyFont="1" applyFill="1" applyBorder="1" applyAlignment="1">
      <alignment horizontal="left"/>
    </xf>
    <xf numFmtId="0" fontId="13" fillId="2" borderId="30" xfId="0" applyNumberFormat="1" applyFont="1" applyFill="1" applyBorder="1" applyAlignment="1">
      <alignment horizontal="left"/>
    </xf>
    <xf numFmtId="0" fontId="0" fillId="34" borderId="31" xfId="0" applyFill="1" applyBorder="1" applyAlignment="1">
      <alignment horizontal="center"/>
    </xf>
    <xf numFmtId="0" fontId="0" fillId="34" borderId="32" xfId="0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7" fillId="34" borderId="26" xfId="0" applyFont="1" applyFill="1" applyBorder="1" applyAlignment="1">
      <alignment horizontal="center"/>
    </xf>
    <xf numFmtId="0" fontId="7" fillId="34" borderId="27" xfId="0" applyFont="1" applyFill="1" applyBorder="1" applyAlignment="1">
      <alignment horizontal="center"/>
    </xf>
    <xf numFmtId="0" fontId="7" fillId="34" borderId="28" xfId="0" applyFont="1" applyFill="1" applyBorder="1" applyAlignment="1">
      <alignment horizontal="center"/>
    </xf>
    <xf numFmtId="2" fontId="0" fillId="34" borderId="33" xfId="0" applyNumberFormat="1" applyFont="1" applyFill="1" applyBorder="1" applyAlignment="1">
      <alignment horizontal="center"/>
    </xf>
    <xf numFmtId="2" fontId="0" fillId="34" borderId="29" xfId="0" applyNumberFormat="1" applyFont="1" applyFill="1" applyBorder="1" applyAlignment="1">
      <alignment horizontal="center"/>
    </xf>
    <xf numFmtId="2" fontId="0" fillId="34" borderId="30" xfId="0" applyNumberFormat="1" applyFont="1" applyFill="1" applyBorder="1" applyAlignment="1">
      <alignment horizontal="center"/>
    </xf>
    <xf numFmtId="2" fontId="7" fillId="34" borderId="33" xfId="0" applyNumberFormat="1" applyFont="1" applyFill="1" applyBorder="1" applyAlignment="1">
      <alignment horizontal="center"/>
    </xf>
    <xf numFmtId="2" fontId="7" fillId="34" borderId="29" xfId="0" applyNumberFormat="1" applyFont="1" applyFill="1" applyBorder="1" applyAlignment="1">
      <alignment horizontal="center"/>
    </xf>
    <xf numFmtId="2" fontId="7" fillId="34" borderId="30" xfId="0" applyNumberFormat="1" applyFont="1" applyFill="1" applyBorder="1" applyAlignment="1">
      <alignment horizontal="center"/>
    </xf>
    <xf numFmtId="0" fontId="7" fillId="34" borderId="26" xfId="0" applyFont="1" applyFill="1" applyBorder="1" applyAlignment="1">
      <alignment horizontal="center"/>
    </xf>
    <xf numFmtId="0" fontId="7" fillId="34" borderId="27" xfId="0" applyFont="1" applyFill="1" applyBorder="1" applyAlignment="1">
      <alignment horizontal="center"/>
    </xf>
    <xf numFmtId="0" fontId="7" fillId="34" borderId="28" xfId="0" applyFont="1" applyFill="1" applyBorder="1" applyAlignment="1">
      <alignment horizontal="center"/>
    </xf>
    <xf numFmtId="0" fontId="2" fillId="34" borderId="19" xfId="0" applyFont="1" applyFill="1" applyBorder="1" applyAlignment="1">
      <alignment horizontal="center"/>
    </xf>
    <xf numFmtId="0" fontId="2" fillId="34" borderId="23" xfId="0" applyFont="1" applyFill="1" applyBorder="1" applyAlignment="1">
      <alignment horizontal="center"/>
    </xf>
    <xf numFmtId="0" fontId="2" fillId="34" borderId="24" xfId="0" applyFont="1" applyFill="1" applyBorder="1" applyAlignment="1">
      <alignment horizontal="center"/>
    </xf>
    <xf numFmtId="0" fontId="2" fillId="34" borderId="19" xfId="0" applyFont="1" applyFill="1" applyBorder="1" applyAlignment="1">
      <alignment horizontal="center"/>
    </xf>
    <xf numFmtId="2" fontId="2" fillId="34" borderId="19" xfId="0" applyNumberFormat="1" applyFont="1" applyFill="1" applyBorder="1" applyAlignment="1">
      <alignment horizontal="center"/>
    </xf>
    <xf numFmtId="0" fontId="14" fillId="34" borderId="33" xfId="0" applyFont="1" applyFill="1" applyBorder="1" applyAlignment="1">
      <alignment horizontal="center"/>
    </xf>
    <xf numFmtId="0" fontId="2" fillId="34" borderId="23" xfId="0" applyFont="1" applyFill="1" applyBorder="1" applyAlignment="1">
      <alignment horizontal="center"/>
    </xf>
    <xf numFmtId="2" fontId="2" fillId="34" borderId="23" xfId="0" applyNumberFormat="1" applyFont="1" applyFill="1" applyBorder="1" applyAlignment="1">
      <alignment horizontal="center"/>
    </xf>
    <xf numFmtId="0" fontId="14" fillId="34" borderId="29" xfId="0" applyFont="1" applyFill="1" applyBorder="1" applyAlignment="1">
      <alignment horizontal="center"/>
    </xf>
    <xf numFmtId="0" fontId="2" fillId="34" borderId="24" xfId="0" applyFont="1" applyFill="1" applyBorder="1" applyAlignment="1">
      <alignment horizontal="center"/>
    </xf>
    <xf numFmtId="2" fontId="2" fillId="34" borderId="24" xfId="0" applyNumberFormat="1" applyFont="1" applyFill="1" applyBorder="1" applyAlignment="1">
      <alignment horizontal="center"/>
    </xf>
    <xf numFmtId="0" fontId="14" fillId="34" borderId="30" xfId="0" applyFont="1" applyFill="1" applyBorder="1" applyAlignment="1">
      <alignment horizontal="center"/>
    </xf>
    <xf numFmtId="0" fontId="7" fillId="2" borderId="29" xfId="0" applyNumberFormat="1" applyFont="1" applyFill="1" applyBorder="1" applyAlignment="1">
      <alignment horizontal="center"/>
    </xf>
    <xf numFmtId="0" fontId="7" fillId="2" borderId="33" xfId="0" applyNumberFormat="1" applyFont="1" applyFill="1" applyBorder="1" applyAlignment="1">
      <alignment horizontal="left"/>
    </xf>
    <xf numFmtId="0" fontId="0" fillId="2" borderId="23" xfId="0" applyFill="1" applyBorder="1" applyAlignment="1">
      <alignment horizontal="left"/>
    </xf>
    <xf numFmtId="0" fontId="0" fillId="2" borderId="23" xfId="0" applyFont="1" applyFill="1" applyBorder="1" applyAlignment="1">
      <alignment horizontal="left"/>
    </xf>
    <xf numFmtId="0" fontId="0" fillId="2" borderId="22" xfId="0" applyFill="1" applyBorder="1" applyAlignment="1">
      <alignment horizontal="left"/>
    </xf>
    <xf numFmtId="0" fontId="0" fillId="2" borderId="24" xfId="0" applyFont="1" applyFill="1" applyBorder="1" applyAlignment="1">
      <alignment/>
    </xf>
    <xf numFmtId="0" fontId="7" fillId="2" borderId="30" xfId="0" applyNumberFormat="1" applyFont="1" applyFill="1" applyBorder="1" applyAlignment="1">
      <alignment horizontal="center"/>
    </xf>
    <xf numFmtId="0" fontId="0" fillId="2" borderId="21" xfId="0" applyFill="1" applyBorder="1" applyAlignment="1">
      <alignment horizontal="left"/>
    </xf>
    <xf numFmtId="0" fontId="9" fillId="2" borderId="33" xfId="0" applyNumberFormat="1" applyFont="1" applyFill="1" applyBorder="1" applyAlignment="1">
      <alignment horizontal="left"/>
    </xf>
    <xf numFmtId="0" fontId="7" fillId="2" borderId="33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33" borderId="34" xfId="0" applyFont="1" applyFill="1" applyBorder="1" applyAlignment="1">
      <alignment horizontal="center"/>
    </xf>
    <xf numFmtId="0" fontId="0" fillId="33" borderId="35" xfId="0" applyFill="1" applyBorder="1" applyAlignment="1">
      <alignment horizontal="center"/>
    </xf>
    <xf numFmtId="0" fontId="0" fillId="33" borderId="36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AH28"/>
  <sheetViews>
    <sheetView showGridLines="0" zoomScale="95" zoomScaleNormal="95" workbookViewId="0" topLeftCell="A1">
      <selection activeCell="P13" sqref="P13"/>
    </sheetView>
  </sheetViews>
  <sheetFormatPr defaultColWidth="8.75390625" defaultRowHeight="12.75"/>
  <cols>
    <col min="1" max="1" width="6.375" style="0" customWidth="1"/>
    <col min="2" max="2" width="18.375" style="22" bestFit="1" customWidth="1"/>
    <col min="3" max="3" width="4.875" style="2" customWidth="1"/>
    <col min="4" max="4" width="5.00390625" style="3" customWidth="1"/>
    <col min="5" max="5" width="9.75390625" style="3" customWidth="1"/>
    <col min="6" max="6" width="8.875" style="0" customWidth="1"/>
    <col min="7" max="8" width="5.00390625" style="2" customWidth="1"/>
    <col min="9" max="9" width="9.75390625" style="2" customWidth="1"/>
    <col min="10" max="10" width="8.00390625" style="0" customWidth="1"/>
    <col min="11" max="12" width="5.00390625" style="2" customWidth="1"/>
    <col min="13" max="13" width="9.75390625" style="2" customWidth="1"/>
    <col min="14" max="14" width="8.00390625" style="0" customWidth="1"/>
    <col min="15" max="16" width="5.00390625" style="2" customWidth="1"/>
    <col min="17" max="17" width="9.75390625" style="2" customWidth="1"/>
    <col min="18" max="18" width="8.375" style="0" customWidth="1"/>
    <col min="19" max="19" width="6.75390625" style="0" customWidth="1"/>
    <col min="20" max="20" width="8.25390625" style="0" customWidth="1"/>
    <col min="21" max="21" width="11.125" style="0" customWidth="1"/>
    <col min="22" max="22" width="8.75390625" style="0" customWidth="1"/>
    <col min="23" max="23" width="11.00390625" style="25" customWidth="1"/>
    <col min="24" max="26" width="8.75390625" style="0" customWidth="1"/>
    <col min="27" max="27" width="12.75390625" style="0" bestFit="1" customWidth="1"/>
    <col min="28" max="28" width="10.00390625" style="0" bestFit="1" customWidth="1"/>
  </cols>
  <sheetData>
    <row r="1" spans="2:22" ht="48">
      <c r="B1" s="133" t="s">
        <v>59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</row>
    <row r="3" ht="18">
      <c r="B3" s="1"/>
    </row>
    <row r="4" spans="2:15" ht="21.75" thickBot="1">
      <c r="B4" s="4" t="s">
        <v>0</v>
      </c>
      <c r="C4" s="27"/>
      <c r="G4" s="27"/>
      <c r="K4" s="27"/>
      <c r="O4" s="27"/>
    </row>
    <row r="5" spans="1:23" ht="13.5" thickBot="1">
      <c r="A5" s="131" t="s">
        <v>20</v>
      </c>
      <c r="B5" s="131" t="s">
        <v>21</v>
      </c>
      <c r="C5" s="134" t="s">
        <v>60</v>
      </c>
      <c r="D5" s="135"/>
      <c r="E5" s="135"/>
      <c r="F5" s="136"/>
      <c r="G5" s="134" t="s">
        <v>61</v>
      </c>
      <c r="H5" s="135"/>
      <c r="I5" s="135"/>
      <c r="J5" s="136"/>
      <c r="K5" s="134" t="s">
        <v>22</v>
      </c>
      <c r="L5" s="135"/>
      <c r="M5" s="135"/>
      <c r="N5" s="136"/>
      <c r="O5" s="134" t="s">
        <v>23</v>
      </c>
      <c r="P5" s="135"/>
      <c r="Q5" s="135"/>
      <c r="R5" s="136"/>
      <c r="S5" s="33" t="s">
        <v>15</v>
      </c>
      <c r="T5" s="13" t="s">
        <v>1</v>
      </c>
      <c r="U5" s="13" t="s">
        <v>18</v>
      </c>
      <c r="V5" s="13" t="s">
        <v>2</v>
      </c>
      <c r="W5" s="30" t="s">
        <v>3</v>
      </c>
    </row>
    <row r="6" spans="1:24" ht="13.5" thickBot="1">
      <c r="A6" s="132"/>
      <c r="B6" s="132"/>
      <c r="C6" s="6" t="s">
        <v>4</v>
      </c>
      <c r="D6" s="7" t="s">
        <v>5</v>
      </c>
      <c r="E6" s="7" t="s">
        <v>13</v>
      </c>
      <c r="F6" s="10" t="s">
        <v>2</v>
      </c>
      <c r="G6" s="6" t="s">
        <v>4</v>
      </c>
      <c r="H6" s="9" t="s">
        <v>5</v>
      </c>
      <c r="I6" s="6" t="s">
        <v>14</v>
      </c>
      <c r="J6" s="10" t="s">
        <v>2</v>
      </c>
      <c r="K6" s="6" t="s">
        <v>4</v>
      </c>
      <c r="L6" s="11" t="s">
        <v>5</v>
      </c>
      <c r="M6" s="12" t="s">
        <v>14</v>
      </c>
      <c r="N6" s="8" t="s">
        <v>2</v>
      </c>
      <c r="O6" s="14" t="s">
        <v>4</v>
      </c>
      <c r="P6" s="15" t="s">
        <v>5</v>
      </c>
      <c r="Q6" s="12" t="s">
        <v>14</v>
      </c>
      <c r="R6" s="13" t="s">
        <v>2</v>
      </c>
      <c r="S6" s="31" t="s">
        <v>16</v>
      </c>
      <c r="T6" s="31" t="s">
        <v>6</v>
      </c>
      <c r="U6" s="31" t="s">
        <v>19</v>
      </c>
      <c r="V6" s="31" t="s">
        <v>6</v>
      </c>
      <c r="W6" s="32" t="s">
        <v>6</v>
      </c>
      <c r="X6" s="16"/>
    </row>
    <row r="7" spans="1:33" ht="12.75">
      <c r="A7" s="94">
        <v>1</v>
      </c>
      <c r="B7" s="74" t="s">
        <v>7</v>
      </c>
      <c r="C7" s="75">
        <v>1</v>
      </c>
      <c r="D7" s="97">
        <f>IF(ISBLANK($B7),"",IF(ISBLANK(C7),0,IF(C7&lt;11,LOOKUP(C7,bodovani!$A$2:$B$11),0)))</f>
        <v>11</v>
      </c>
      <c r="E7" s="84">
        <v>88.02</v>
      </c>
      <c r="F7" s="100">
        <f aca="true" t="shared" si="0" ref="F7:F26">IF(SUM(E$7:E$26)&gt;0,IF(ISNUMBER(E7),E7/(MIN(E$7:E$26)/100)-100,999),"0")</f>
        <v>0</v>
      </c>
      <c r="G7" s="87">
        <v>4</v>
      </c>
      <c r="H7" s="97">
        <f>IF(ISBLANK($B7),"",IF(ISBLANK(G7),0,IF(G7&lt;11,LOOKUP(G7,bodovani!$A$2:$B$11),0)))</f>
        <v>7</v>
      </c>
      <c r="I7" s="84">
        <v>93</v>
      </c>
      <c r="J7" s="103">
        <f aca="true" t="shared" si="1" ref="J7:J26">IF(SUM(I$7:I$26)&gt;0,IF(ISNUMBER(I7),I7/(MIN(I$7:I$26)/100)-100,999),"0")</f>
        <v>2.5810721376571877</v>
      </c>
      <c r="K7" s="87"/>
      <c r="L7" s="106">
        <f>IF(ISBLANK($B7),"",IF(ISBLANK(K7),0,IF(K7&lt;11,LOOKUP(K7,bodovani!$A$2:$B$11),0)))</f>
        <v>0</v>
      </c>
      <c r="M7" s="84"/>
      <c r="N7" s="103" t="str">
        <f aca="true" t="shared" si="2" ref="N7:N26">IF(SUM(M$7:M$26)&gt;0,IF(ISNUMBER(M7),M7/(MIN(M$7:M$26)/100)-100,999),"0")</f>
        <v>0</v>
      </c>
      <c r="O7" s="87"/>
      <c r="P7" s="106">
        <f>IF(ISBLANK($B7),"",IF(ISBLANK(O7),0,IF(O7&lt;11,LOOKUP(O7,bodovani!$A$2:$B$11),0)))</f>
        <v>0</v>
      </c>
      <c r="Q7" s="84"/>
      <c r="R7" s="103" t="str">
        <f aca="true" t="shared" si="3" ref="R7:R26">IF(SUM(Q$7:Q$26)&gt;0,IF(ISNUMBER(Q7),Q7/(MIN(Q$7:Q$26)/100)-100,999),"0")</f>
        <v>0</v>
      </c>
      <c r="S7" s="122"/>
      <c r="T7" s="109">
        <f aca="true" t="shared" si="4" ref="T7:T26">(D7+H7+L7+P7)-MIN(D7,H7,L7,P7)+S7</f>
        <v>18</v>
      </c>
      <c r="U7" s="112">
        <v>1</v>
      </c>
      <c r="V7" s="113">
        <f aca="true" t="shared" si="5" ref="V7:V26">(F7+J7+N7+R7)-MAX(F7,J7,N7,R7)</f>
        <v>0</v>
      </c>
      <c r="W7" s="114">
        <v>1</v>
      </c>
      <c r="AE7">
        <v>20</v>
      </c>
      <c r="AF7">
        <v>6</v>
      </c>
      <c r="AG7">
        <v>5</v>
      </c>
    </row>
    <row r="8" spans="1:33" ht="12.75">
      <c r="A8" s="94">
        <v>2</v>
      </c>
      <c r="B8" s="76" t="s">
        <v>11</v>
      </c>
      <c r="C8" s="77">
        <v>2</v>
      </c>
      <c r="D8" s="98">
        <f>IF(ISBLANK($B8),"",IF(ISBLANK(C8),0,IF(C8&lt;11,LOOKUP(C8,bodovani!$A$2:$B$11),0)))</f>
        <v>9</v>
      </c>
      <c r="E8" s="85">
        <v>88.1</v>
      </c>
      <c r="F8" s="101">
        <f t="shared" si="0"/>
        <v>0.09088843444671113</v>
      </c>
      <c r="G8" s="88">
        <v>2</v>
      </c>
      <c r="H8" s="98">
        <f>IF(ISBLANK($B8),"",IF(ISBLANK(G8),0,IF(G8&lt;11,LOOKUP(G8,bodovani!$A$2:$B$11),0)))</f>
        <v>9</v>
      </c>
      <c r="I8" s="85">
        <v>90.99</v>
      </c>
      <c r="J8" s="104">
        <f t="shared" si="1"/>
        <v>0.363997352746523</v>
      </c>
      <c r="K8" s="88"/>
      <c r="L8" s="107">
        <f>IF(ISBLANK($B8),"",IF(ISBLANK(K8),0,IF(K8&lt;11,LOOKUP(K8,bodovani!$A$2:$B$11),0)))</f>
        <v>0</v>
      </c>
      <c r="M8" s="85"/>
      <c r="N8" s="104" t="str">
        <f t="shared" si="2"/>
        <v>0</v>
      </c>
      <c r="O8" s="88"/>
      <c r="P8" s="107">
        <f>IF(ISBLANK($B8),"",IF(ISBLANK(O8),0,IF(O8&lt;11,LOOKUP(O8,bodovani!$A$2:$B$11),0)))</f>
        <v>0</v>
      </c>
      <c r="Q8" s="85"/>
      <c r="R8" s="104" t="str">
        <f t="shared" si="3"/>
        <v>0</v>
      </c>
      <c r="S8" s="121"/>
      <c r="T8" s="110">
        <f t="shared" si="4"/>
        <v>18</v>
      </c>
      <c r="U8" s="115">
        <v>1</v>
      </c>
      <c r="V8" s="116">
        <f t="shared" si="5"/>
        <v>0.09088843444671113</v>
      </c>
      <c r="W8" s="117">
        <v>2</v>
      </c>
      <c r="AE8">
        <v>19</v>
      </c>
      <c r="AF8">
        <v>11</v>
      </c>
      <c r="AG8">
        <v>1</v>
      </c>
    </row>
    <row r="9" spans="1:33" ht="12.75">
      <c r="A9" s="95">
        <v>3</v>
      </c>
      <c r="B9" s="78" t="s">
        <v>31</v>
      </c>
      <c r="C9" s="77">
        <v>5</v>
      </c>
      <c r="D9" s="98">
        <f>IF(ISBLANK($B9),"",IF(ISBLANK(C9),0,IF(C9&lt;11,LOOKUP(C9,bodovani!$A$2:$B$11),0)))</f>
        <v>6</v>
      </c>
      <c r="E9" s="85">
        <v>89.71</v>
      </c>
      <c r="F9" s="101">
        <f t="shared" si="0"/>
        <v>1.9200181776868845</v>
      </c>
      <c r="G9" s="88">
        <v>1</v>
      </c>
      <c r="H9" s="98">
        <f>IF(ISBLANK($B9),"",IF(ISBLANK(G9),0,IF(G9&lt;11,LOOKUP(G9,bodovani!$A$2:$B$11),0)))</f>
        <v>11</v>
      </c>
      <c r="I9" s="85">
        <v>90.66</v>
      </c>
      <c r="J9" s="104">
        <f t="shared" si="1"/>
        <v>0</v>
      </c>
      <c r="K9" s="88"/>
      <c r="L9" s="107">
        <f>IF(ISBLANK($B9),"",IF(ISBLANK(K9),0,IF(K9&lt;11,LOOKUP(K9,bodovani!$A$2:$B$11),0)))</f>
        <v>0</v>
      </c>
      <c r="M9" s="85"/>
      <c r="N9" s="104" t="str">
        <f t="shared" si="2"/>
        <v>0</v>
      </c>
      <c r="O9" s="88"/>
      <c r="P9" s="107">
        <f>IF(ISBLANK($B9),"",IF(ISBLANK(O9),0,IF(O9&lt;11,LOOKUP(O9,bodovani!$A$2:$B$11),0)))</f>
        <v>0</v>
      </c>
      <c r="Q9" s="85"/>
      <c r="R9" s="104" t="str">
        <f t="shared" si="3"/>
        <v>0</v>
      </c>
      <c r="S9" s="92"/>
      <c r="T9" s="110">
        <f t="shared" si="4"/>
        <v>17</v>
      </c>
      <c r="U9" s="115"/>
      <c r="V9" s="116">
        <f t="shared" si="5"/>
        <v>0</v>
      </c>
      <c r="W9" s="117">
        <v>3</v>
      </c>
      <c r="AE9">
        <v>16</v>
      </c>
      <c r="AF9">
        <v>10</v>
      </c>
      <c r="AG9">
        <v>11</v>
      </c>
    </row>
    <row r="10" spans="1:33" s="17" customFormat="1" ht="12.75">
      <c r="A10" s="94">
        <v>4</v>
      </c>
      <c r="B10" s="79" t="s">
        <v>30</v>
      </c>
      <c r="C10" s="77">
        <v>3</v>
      </c>
      <c r="D10" s="98">
        <f>IF(ISBLANK($B10),"",IF(ISBLANK(C10),0,IF(C10&lt;11,LOOKUP(C10,bodovani!$A$2:$B$11),0)))</f>
        <v>8</v>
      </c>
      <c r="E10" s="85">
        <v>88.54</v>
      </c>
      <c r="F10" s="101">
        <f t="shared" si="0"/>
        <v>0.5907748239036721</v>
      </c>
      <c r="G10" s="88">
        <v>3</v>
      </c>
      <c r="H10" s="98">
        <f>IF(ISBLANK($B10),"",IF(ISBLANK(G10),0,IF(G10&lt;11,LOOKUP(G10,bodovani!$A$2:$B$11),0)))</f>
        <v>8</v>
      </c>
      <c r="I10" s="85">
        <v>92.69</v>
      </c>
      <c r="J10" s="104">
        <f t="shared" si="1"/>
        <v>2.2391352305316587</v>
      </c>
      <c r="K10" s="88"/>
      <c r="L10" s="107">
        <f>IF(ISBLANK($B10),"",IF(ISBLANK(K10),0,IF(K10&lt;11,LOOKUP(K10,bodovani!$A$2:$B$11),0)))</f>
        <v>0</v>
      </c>
      <c r="M10" s="85"/>
      <c r="N10" s="104" t="str">
        <f t="shared" si="2"/>
        <v>0</v>
      </c>
      <c r="O10" s="88"/>
      <c r="P10" s="107">
        <f>IF(ISBLANK($B10),"",IF(ISBLANK(O10),0,IF(O10&lt;11,LOOKUP(O10,bodovani!$A$2:$B$11),0)))</f>
        <v>0</v>
      </c>
      <c r="Q10" s="85"/>
      <c r="R10" s="104" t="str">
        <f t="shared" si="3"/>
        <v>0</v>
      </c>
      <c r="S10" s="90"/>
      <c r="T10" s="110">
        <f t="shared" si="4"/>
        <v>16</v>
      </c>
      <c r="U10" s="115"/>
      <c r="V10" s="116">
        <f t="shared" si="5"/>
        <v>0.5907748239036721</v>
      </c>
      <c r="W10" s="117">
        <v>4</v>
      </c>
      <c r="Z10"/>
      <c r="AB10"/>
      <c r="AD10"/>
      <c r="AE10" s="17">
        <v>16</v>
      </c>
      <c r="AF10" s="17">
        <v>7</v>
      </c>
      <c r="AG10" s="17">
        <v>1999</v>
      </c>
    </row>
    <row r="11" spans="1:33" s="19" customFormat="1" ht="12.75">
      <c r="A11" s="94">
        <v>5</v>
      </c>
      <c r="B11" s="123" t="s">
        <v>64</v>
      </c>
      <c r="C11" s="77">
        <v>4</v>
      </c>
      <c r="D11" s="98">
        <f>IF(ISBLANK($B11),"",IF(ISBLANK(C11),0,IF(C11&lt;11,LOOKUP(C11,bodovani!$A$2:$B$11),0)))</f>
        <v>7</v>
      </c>
      <c r="E11" s="85">
        <v>89.59</v>
      </c>
      <c r="F11" s="101">
        <f t="shared" si="0"/>
        <v>1.783685526016825</v>
      </c>
      <c r="G11" s="88">
        <v>5</v>
      </c>
      <c r="H11" s="98">
        <f>IF(ISBLANK($B11),"",IF(ISBLANK(G11),0,IF(G11&lt;11,LOOKUP(G11,bodovani!$A$2:$B$11),0)))</f>
        <v>6</v>
      </c>
      <c r="I11" s="85">
        <v>93.51</v>
      </c>
      <c r="J11" s="104">
        <f t="shared" si="1"/>
        <v>3.1436135009927284</v>
      </c>
      <c r="K11" s="88"/>
      <c r="L11" s="107">
        <f>IF(ISBLANK($B11),"",IF(ISBLANK(K11),0,IF(K11&lt;11,LOOKUP(K11,bodovani!$A$2:$B$11),0)))</f>
        <v>0</v>
      </c>
      <c r="M11" s="85"/>
      <c r="N11" s="104" t="str">
        <f t="shared" si="2"/>
        <v>0</v>
      </c>
      <c r="O11" s="88"/>
      <c r="P11" s="107">
        <f>IF(ISBLANK($B11),"",IF(ISBLANK(O11),0,IF(O11&lt;11,LOOKUP(O11,bodovani!$A$2:$B$11),0)))</f>
        <v>0</v>
      </c>
      <c r="Q11" s="85"/>
      <c r="R11" s="104" t="str">
        <f t="shared" si="3"/>
        <v>0</v>
      </c>
      <c r="S11" s="91"/>
      <c r="T11" s="110">
        <f t="shared" si="4"/>
        <v>13</v>
      </c>
      <c r="U11" s="115"/>
      <c r="V11" s="116">
        <f t="shared" si="5"/>
        <v>1.783685526016825</v>
      </c>
      <c r="W11" s="117">
        <v>5</v>
      </c>
      <c r="X11" s="18"/>
      <c r="Z11"/>
      <c r="AB11"/>
      <c r="AD11"/>
      <c r="AE11" s="19">
        <v>14</v>
      </c>
      <c r="AF11" s="19">
        <v>4</v>
      </c>
      <c r="AG11" s="19">
        <v>4</v>
      </c>
    </row>
    <row r="12" spans="1:34" s="19" customFormat="1" ht="12.75">
      <c r="A12" s="94">
        <v>6</v>
      </c>
      <c r="B12" s="79" t="s">
        <v>72</v>
      </c>
      <c r="C12" s="77">
        <v>6</v>
      </c>
      <c r="D12" s="98">
        <f>IF(ISBLANK($B12),"",IF(ISBLANK(C12),0,IF(C12&lt;11,LOOKUP(C12,bodovani!$A$2:$B$11),0)))</f>
        <v>5</v>
      </c>
      <c r="E12" s="85">
        <v>91.99</v>
      </c>
      <c r="F12" s="101">
        <f t="shared" si="0"/>
        <v>4.510338559418315</v>
      </c>
      <c r="G12" s="88">
        <v>7</v>
      </c>
      <c r="H12" s="98">
        <f>IF(ISBLANK($B12),"",IF(ISBLANK(G12),0,IF(G12&lt;11,LOOKUP(G12,bodovani!$A$2:$B$11),0)))</f>
        <v>4</v>
      </c>
      <c r="I12" s="85">
        <v>94.11</v>
      </c>
      <c r="J12" s="104">
        <f t="shared" si="1"/>
        <v>3.8054268696227638</v>
      </c>
      <c r="K12" s="88"/>
      <c r="L12" s="107">
        <f>IF(ISBLANK($B12),"",IF(ISBLANK(K12),0,IF(K12&lt;11,LOOKUP(K12,bodovani!$A$2:$B$11),0)))</f>
        <v>0</v>
      </c>
      <c r="M12" s="85"/>
      <c r="N12" s="104" t="str">
        <f t="shared" si="2"/>
        <v>0</v>
      </c>
      <c r="O12" s="88"/>
      <c r="P12" s="107">
        <f>IF(ISBLANK($B12),"",IF(ISBLANK(O12),0,IF(O12&lt;11,LOOKUP(O12,bodovani!$A$2:$B$11),0)))</f>
        <v>0</v>
      </c>
      <c r="Q12" s="85"/>
      <c r="R12" s="104" t="str">
        <f t="shared" si="3"/>
        <v>0</v>
      </c>
      <c r="S12" s="90"/>
      <c r="T12" s="110">
        <f t="shared" si="4"/>
        <v>9</v>
      </c>
      <c r="U12" s="115"/>
      <c r="V12" s="116">
        <f t="shared" si="5"/>
        <v>3.8054268696227638</v>
      </c>
      <c r="W12" s="117">
        <v>6</v>
      </c>
      <c r="X12" s="18"/>
      <c r="Z12"/>
      <c r="AB12"/>
      <c r="AD12"/>
      <c r="AE12" s="26">
        <v>13</v>
      </c>
      <c r="AF12" s="23">
        <v>5</v>
      </c>
      <c r="AG12" s="23">
        <v>3</v>
      </c>
      <c r="AH12" s="23"/>
    </row>
    <row r="13" spans="1:33" s="17" customFormat="1" ht="12.75">
      <c r="A13" s="94">
        <v>7</v>
      </c>
      <c r="B13" s="79" t="s">
        <v>24</v>
      </c>
      <c r="C13" s="77">
        <v>8</v>
      </c>
      <c r="D13" s="98">
        <f>IF(ISBLANK($B13),"",IF(ISBLANK(C13),0,IF(C13&lt;11,LOOKUP(C13,bodovani!$A$2:$B$11),0)))</f>
        <v>3</v>
      </c>
      <c r="E13" s="85">
        <v>95.97</v>
      </c>
      <c r="F13" s="101">
        <f t="shared" si="0"/>
        <v>9.032038173142467</v>
      </c>
      <c r="G13" s="88">
        <v>6</v>
      </c>
      <c r="H13" s="98">
        <f>IF(ISBLANK($B13),"",IF(ISBLANK(G13),0,IF(G13&lt;11,LOOKUP(G13,bodovani!$A$2:$B$11),0)))</f>
        <v>5</v>
      </c>
      <c r="I13" s="85">
        <v>94.08</v>
      </c>
      <c r="J13" s="104">
        <f t="shared" si="1"/>
        <v>3.7723362011912656</v>
      </c>
      <c r="K13" s="88"/>
      <c r="L13" s="107">
        <f>IF(ISBLANK($B13),"",IF(ISBLANK(K13),0,IF(K13&lt;11,LOOKUP(K13,bodovani!$A$2:$B$11),0)))</f>
        <v>0</v>
      </c>
      <c r="M13" s="85"/>
      <c r="N13" s="104" t="str">
        <f t="shared" si="2"/>
        <v>0</v>
      </c>
      <c r="O13" s="88"/>
      <c r="P13" s="107">
        <f>IF(ISBLANK($B13),"",IF(ISBLANK(O13),0,IF(O13&lt;11,LOOKUP(O13,bodovani!$A$2:$B$11),0)))</f>
        <v>0</v>
      </c>
      <c r="Q13" s="85"/>
      <c r="R13" s="104" t="str">
        <f t="shared" si="3"/>
        <v>0</v>
      </c>
      <c r="S13" s="92"/>
      <c r="T13" s="110">
        <f t="shared" si="4"/>
        <v>8</v>
      </c>
      <c r="U13" s="115"/>
      <c r="V13" s="116">
        <f t="shared" si="5"/>
        <v>3.7723362011912656</v>
      </c>
      <c r="W13" s="117">
        <v>7</v>
      </c>
      <c r="X13" s="18"/>
      <c r="Z13"/>
      <c r="AB13"/>
      <c r="AD13"/>
      <c r="AE13" s="17">
        <v>11</v>
      </c>
      <c r="AF13" s="17">
        <v>9</v>
      </c>
      <c r="AG13" s="17">
        <v>1999</v>
      </c>
    </row>
    <row r="14" spans="1:33" s="20" customFormat="1" ht="12.75">
      <c r="A14" s="94">
        <v>8</v>
      </c>
      <c r="B14" s="123" t="s">
        <v>65</v>
      </c>
      <c r="C14" s="77">
        <v>7</v>
      </c>
      <c r="D14" s="98">
        <f>IF(ISBLANK($B14),"",IF(ISBLANK(C14),0,IF(C14&lt;11,LOOKUP(C14,bodovani!$A$2:$B$11),0)))</f>
        <v>4</v>
      </c>
      <c r="E14" s="85">
        <v>92.18</v>
      </c>
      <c r="F14" s="101">
        <f t="shared" si="0"/>
        <v>4.726198591229277</v>
      </c>
      <c r="G14" s="88">
        <v>9</v>
      </c>
      <c r="H14" s="98">
        <f>IF(ISBLANK($B14),"",IF(ISBLANK(G14),0,IF(G14&lt;11,LOOKUP(G14,bodovani!$A$2:$B$11),0)))</f>
        <v>2</v>
      </c>
      <c r="I14" s="85">
        <v>100.35</v>
      </c>
      <c r="J14" s="104">
        <f t="shared" si="1"/>
        <v>10.688285903375245</v>
      </c>
      <c r="K14" s="88"/>
      <c r="L14" s="107">
        <f>IF(ISBLANK($B14),"",IF(ISBLANK(K14),0,IF(K14&lt;11,LOOKUP(K14,bodovani!$A$2:$B$11),0)))</f>
        <v>0</v>
      </c>
      <c r="M14" s="85"/>
      <c r="N14" s="104" t="str">
        <f t="shared" si="2"/>
        <v>0</v>
      </c>
      <c r="O14" s="88"/>
      <c r="P14" s="107">
        <f>IF(ISBLANK($B14),"",IF(ISBLANK(O14),0,IF(O14&lt;11,LOOKUP(O14,bodovani!$A$2:$B$11),0)))</f>
        <v>0</v>
      </c>
      <c r="Q14" s="85"/>
      <c r="R14" s="104" t="str">
        <f t="shared" si="3"/>
        <v>0</v>
      </c>
      <c r="S14" s="91"/>
      <c r="T14" s="110">
        <f t="shared" si="4"/>
        <v>6</v>
      </c>
      <c r="U14" s="115"/>
      <c r="V14" s="116">
        <f t="shared" si="5"/>
        <v>4.726198591229277</v>
      </c>
      <c r="W14" s="117">
        <v>8</v>
      </c>
      <c r="Z14"/>
      <c r="AB14"/>
      <c r="AD14"/>
      <c r="AE14" s="20">
        <v>11</v>
      </c>
      <c r="AF14" s="20">
        <v>3</v>
      </c>
      <c r="AG14" s="20">
        <v>8</v>
      </c>
    </row>
    <row r="15" spans="1:33" s="29" customFormat="1" ht="12.75">
      <c r="A15" s="94">
        <v>9</v>
      </c>
      <c r="B15" s="123" t="s">
        <v>52</v>
      </c>
      <c r="C15" s="77">
        <v>9</v>
      </c>
      <c r="D15" s="98">
        <f>IF(ISBLANK($B15),"",IF(ISBLANK(C15),0,IF(C15&lt;11,LOOKUP(C15,bodovani!$A$2:$B$11),0)))</f>
        <v>2</v>
      </c>
      <c r="E15" s="85">
        <v>96.08</v>
      </c>
      <c r="F15" s="101">
        <f t="shared" si="0"/>
        <v>9.157009770506704</v>
      </c>
      <c r="G15" s="88">
        <v>8</v>
      </c>
      <c r="H15" s="98">
        <f>IF(ISBLANK($B15),"",IF(ISBLANK(G15),0,IF(G15&lt;11,LOOKUP(G15,bodovani!$A$2:$B$11),0)))</f>
        <v>3</v>
      </c>
      <c r="I15" s="85">
        <v>96.08</v>
      </c>
      <c r="J15" s="104">
        <f t="shared" si="1"/>
        <v>5.978380763291426</v>
      </c>
      <c r="K15" s="88"/>
      <c r="L15" s="107">
        <f>IF(ISBLANK($B15),"",IF(ISBLANK(K15),0,IF(K15&lt;11,LOOKUP(K15,bodovani!$A$2:$B$11),0)))</f>
        <v>0</v>
      </c>
      <c r="M15" s="85"/>
      <c r="N15" s="104" t="str">
        <f t="shared" si="2"/>
        <v>0</v>
      </c>
      <c r="O15" s="88"/>
      <c r="P15" s="107">
        <f>IF(ISBLANK($B15),"",IF(ISBLANK(O15),0,IF(O15&lt;11,LOOKUP(O15,bodovani!$A$2:$B$11),0)))</f>
        <v>0</v>
      </c>
      <c r="Q15" s="85"/>
      <c r="R15" s="104" t="str">
        <f t="shared" si="3"/>
        <v>0</v>
      </c>
      <c r="S15" s="91"/>
      <c r="T15" s="110">
        <f t="shared" si="4"/>
        <v>5</v>
      </c>
      <c r="U15" s="115"/>
      <c r="V15" s="116">
        <f t="shared" si="5"/>
        <v>5.978380763291426</v>
      </c>
      <c r="W15" s="117">
        <v>9</v>
      </c>
      <c r="Z15" s="28"/>
      <c r="AB15" s="28"/>
      <c r="AD15" s="28"/>
      <c r="AE15" s="29">
        <v>11</v>
      </c>
      <c r="AF15" s="29">
        <v>1</v>
      </c>
      <c r="AG15" s="29">
        <v>7</v>
      </c>
    </row>
    <row r="16" spans="1:33" s="19" customFormat="1" ht="12.75" customHeight="1">
      <c r="A16" s="94">
        <v>10</v>
      </c>
      <c r="B16" s="123" t="s">
        <v>87</v>
      </c>
      <c r="C16" s="77">
        <v>13</v>
      </c>
      <c r="D16" s="98">
        <f>IF(ISBLANK($B16),"",IF(ISBLANK(C16),0,IF(C16&lt;11,LOOKUP(C16,bodovani!$A$2:$B$11),0)))</f>
        <v>0</v>
      </c>
      <c r="E16" s="85">
        <v>96.85</v>
      </c>
      <c r="F16" s="101">
        <f t="shared" si="0"/>
        <v>10.031810952056347</v>
      </c>
      <c r="G16" s="88">
        <v>10</v>
      </c>
      <c r="H16" s="98">
        <f>IF(ISBLANK($B16),"",IF(ISBLANK(G16),0,IF(G16&lt;11,LOOKUP(G16,bodovani!$A$2:$B$11),0)))</f>
        <v>1</v>
      </c>
      <c r="I16" s="85">
        <v>107.57</v>
      </c>
      <c r="J16" s="104">
        <f t="shared" si="1"/>
        <v>18.652106772556806</v>
      </c>
      <c r="K16" s="88"/>
      <c r="L16" s="107">
        <f>IF(ISBLANK($B16),"",IF(ISBLANK(K16),0,IF(K16&lt;11,LOOKUP(K16,bodovani!$A$2:$B$11),0)))</f>
        <v>0</v>
      </c>
      <c r="M16" s="85"/>
      <c r="N16" s="104" t="str">
        <f t="shared" si="2"/>
        <v>0</v>
      </c>
      <c r="O16" s="88"/>
      <c r="P16" s="107">
        <f>IF(ISBLANK($B16),"",IF(ISBLANK(O16),0,IF(O16&lt;11,LOOKUP(O16,bodovani!$A$2:$B$11),0)))</f>
        <v>0</v>
      </c>
      <c r="Q16" s="85"/>
      <c r="R16" s="104" t="str">
        <f t="shared" si="3"/>
        <v>0</v>
      </c>
      <c r="S16" s="91"/>
      <c r="T16" s="110">
        <f t="shared" si="4"/>
        <v>1</v>
      </c>
      <c r="U16" s="115">
        <v>1</v>
      </c>
      <c r="V16" s="116">
        <f t="shared" si="5"/>
        <v>10.031810952056347</v>
      </c>
      <c r="W16" s="117">
        <v>10</v>
      </c>
      <c r="Z16"/>
      <c r="AB16"/>
      <c r="AD16"/>
      <c r="AE16" s="19">
        <v>5</v>
      </c>
      <c r="AF16" s="19">
        <v>8</v>
      </c>
      <c r="AG16" s="19">
        <v>9</v>
      </c>
    </row>
    <row r="17" spans="1:33" ht="12.75" customHeight="1">
      <c r="A17" s="94">
        <v>11</v>
      </c>
      <c r="B17" s="79" t="s">
        <v>73</v>
      </c>
      <c r="C17" s="77">
        <v>10</v>
      </c>
      <c r="D17" s="98">
        <f>IF(ISBLANK($B17),"",IF(ISBLANK(C17),0,IF(C17&lt;11,LOOKUP(C17,bodovani!$A$2:$B$11),0)))</f>
        <v>1</v>
      </c>
      <c r="E17" s="85">
        <v>146.64</v>
      </c>
      <c r="F17" s="101">
        <f t="shared" si="0"/>
        <v>66.5985003408316</v>
      </c>
      <c r="G17" s="88"/>
      <c r="H17" s="98">
        <f>IF(ISBLANK($B17),"",IF(ISBLANK(G17),0,IF(G17&lt;11,LOOKUP(G17,bodovani!$A$2:$B$11),0)))</f>
        <v>0</v>
      </c>
      <c r="I17" s="85"/>
      <c r="J17" s="104">
        <f t="shared" si="1"/>
        <v>999</v>
      </c>
      <c r="K17" s="88"/>
      <c r="L17" s="107">
        <f>IF(ISBLANK($B17),"",IF(ISBLANK(K17),0,IF(K17&lt;11,LOOKUP(K17,bodovani!$A$2:$B$11),0)))</f>
        <v>0</v>
      </c>
      <c r="M17" s="85"/>
      <c r="N17" s="104" t="str">
        <f t="shared" si="2"/>
        <v>0</v>
      </c>
      <c r="O17" s="88"/>
      <c r="P17" s="107">
        <f>IF(ISBLANK($B17),"",IF(ISBLANK(O17),0,IF(O17&lt;11,LOOKUP(O17,bodovani!$A$2:$B$11),0)))</f>
        <v>0</v>
      </c>
      <c r="Q17" s="85"/>
      <c r="R17" s="104" t="str">
        <f t="shared" si="3"/>
        <v>0</v>
      </c>
      <c r="S17" s="90"/>
      <c r="T17" s="110">
        <f t="shared" si="4"/>
        <v>1</v>
      </c>
      <c r="U17" s="115">
        <v>1</v>
      </c>
      <c r="V17" s="116">
        <f t="shared" si="5"/>
        <v>66.5985003408316</v>
      </c>
      <c r="W17" s="117">
        <v>11</v>
      </c>
      <c r="AE17">
        <v>4</v>
      </c>
      <c r="AF17">
        <v>2</v>
      </c>
      <c r="AG17">
        <v>10</v>
      </c>
    </row>
    <row r="18" spans="1:33" ht="12.75" customHeight="1">
      <c r="A18" s="94">
        <v>12</v>
      </c>
      <c r="B18" s="123" t="s">
        <v>66</v>
      </c>
      <c r="C18" s="77"/>
      <c r="D18" s="98">
        <f>IF(ISBLANK($B18),"",IF(ISBLANK(C18),0,IF(C18&lt;11,LOOKUP(C18,bodovani!$A$2:$B$11),0)))</f>
        <v>0</v>
      </c>
      <c r="E18" s="85"/>
      <c r="F18" s="101">
        <f t="shared" si="0"/>
        <v>999</v>
      </c>
      <c r="G18" s="88"/>
      <c r="H18" s="98">
        <f>IF(ISBLANK($B18),"",IF(ISBLANK(G18),0,IF(G18&lt;11,LOOKUP(G18,bodovani!$A$2:$B$11),0)))</f>
        <v>0</v>
      </c>
      <c r="I18" s="85"/>
      <c r="J18" s="104">
        <f t="shared" si="1"/>
        <v>999</v>
      </c>
      <c r="K18" s="88"/>
      <c r="L18" s="107">
        <f>IF(ISBLANK($B18),"",IF(ISBLANK(K18),0,IF(K18&lt;11,LOOKUP(K18,bodovani!$A$2:$B$11),0)))</f>
        <v>0</v>
      </c>
      <c r="M18" s="85"/>
      <c r="N18" s="104" t="str">
        <f t="shared" si="2"/>
        <v>0</v>
      </c>
      <c r="O18" s="88"/>
      <c r="P18" s="107">
        <f>IF(ISBLANK($B18),"",IF(ISBLANK(O18),0,IF(O18&lt;11,LOOKUP(O18,bodovani!$A$2:$B$11),0)))</f>
        <v>0</v>
      </c>
      <c r="Q18" s="85"/>
      <c r="R18" s="104" t="str">
        <f t="shared" si="3"/>
        <v>0</v>
      </c>
      <c r="S18" s="91"/>
      <c r="T18" s="110">
        <f t="shared" si="4"/>
        <v>0</v>
      </c>
      <c r="U18" s="115"/>
      <c r="V18" s="116">
        <f t="shared" si="5"/>
        <v>999</v>
      </c>
      <c r="W18" s="117"/>
      <c r="AE18">
        <v>0</v>
      </c>
      <c r="AF18">
        <v>14</v>
      </c>
      <c r="AG18">
        <v>0</v>
      </c>
    </row>
    <row r="19" spans="1:33" ht="12.75" customHeight="1">
      <c r="A19" s="94">
        <v>13</v>
      </c>
      <c r="B19" s="123" t="s">
        <v>58</v>
      </c>
      <c r="C19" s="77"/>
      <c r="D19" s="98">
        <f>IF(ISBLANK($B19),"",IF(ISBLANK(C19),0,IF(C19&lt;11,LOOKUP(C19,bodovani!$A$2:$B$11),0)))</f>
        <v>0</v>
      </c>
      <c r="E19" s="85"/>
      <c r="F19" s="101">
        <f t="shared" si="0"/>
        <v>999</v>
      </c>
      <c r="G19" s="88"/>
      <c r="H19" s="98">
        <f>IF(ISBLANK($B19),"",IF(ISBLANK(G19),0,IF(G19&lt;11,LOOKUP(G19,bodovani!$A$2:$B$11),0)))</f>
        <v>0</v>
      </c>
      <c r="I19" s="85"/>
      <c r="J19" s="104">
        <f t="shared" si="1"/>
        <v>999</v>
      </c>
      <c r="K19" s="88"/>
      <c r="L19" s="107">
        <f>IF(ISBLANK($B19),"",IF(ISBLANK(K19),0,IF(K19&lt;11,LOOKUP(K19,bodovani!$A$2:$B$11),0)))</f>
        <v>0</v>
      </c>
      <c r="M19" s="85"/>
      <c r="N19" s="104" t="str">
        <f t="shared" si="2"/>
        <v>0</v>
      </c>
      <c r="O19" s="88"/>
      <c r="P19" s="107">
        <f>IF(ISBLANK($B19),"",IF(ISBLANK(O19),0,IF(O19&lt;11,LOOKUP(O19,bodovani!$A$2:$B$11),0)))</f>
        <v>0</v>
      </c>
      <c r="Q19" s="85"/>
      <c r="R19" s="104" t="str">
        <f t="shared" si="3"/>
        <v>0</v>
      </c>
      <c r="S19" s="91"/>
      <c r="T19" s="110">
        <f t="shared" si="4"/>
        <v>0</v>
      </c>
      <c r="U19" s="115"/>
      <c r="V19" s="116">
        <f t="shared" si="5"/>
        <v>999</v>
      </c>
      <c r="W19" s="117"/>
      <c r="AE19">
        <v>0</v>
      </c>
      <c r="AF19">
        <v>13</v>
      </c>
      <c r="AG19">
        <v>0</v>
      </c>
    </row>
    <row r="20" spans="1:33" ht="12.75" customHeight="1">
      <c r="A20" s="94">
        <v>14</v>
      </c>
      <c r="B20" s="79" t="s">
        <v>58</v>
      </c>
      <c r="C20" s="77"/>
      <c r="D20" s="98">
        <f>IF(ISBLANK($B20),"",IF(ISBLANK(C20),0,IF(C20&lt;11,LOOKUP(C20,bodovani!$A$2:$B$11),0)))</f>
        <v>0</v>
      </c>
      <c r="E20" s="85"/>
      <c r="F20" s="101">
        <f t="shared" si="0"/>
        <v>999</v>
      </c>
      <c r="G20" s="88"/>
      <c r="H20" s="98">
        <f>IF(ISBLANK($B20),"",IF(ISBLANK(G20),0,IF(G20&lt;11,LOOKUP(G20,bodovani!$A$2:$B$11),0)))</f>
        <v>0</v>
      </c>
      <c r="I20" s="85"/>
      <c r="J20" s="104">
        <f t="shared" si="1"/>
        <v>999</v>
      </c>
      <c r="K20" s="88"/>
      <c r="L20" s="107">
        <f>IF(ISBLANK($B20),"",IF(ISBLANK(K20),0,IF(K20&lt;11,LOOKUP(K20,bodovani!$A$2:$B$11),0)))</f>
        <v>0</v>
      </c>
      <c r="M20" s="85"/>
      <c r="N20" s="104" t="str">
        <f t="shared" si="2"/>
        <v>0</v>
      </c>
      <c r="O20" s="88"/>
      <c r="P20" s="107">
        <f>IF(ISBLANK($B20),"",IF(ISBLANK(O20),0,IF(O20&lt;11,LOOKUP(O20,bodovani!$A$2:$B$11),0)))</f>
        <v>0</v>
      </c>
      <c r="Q20" s="85"/>
      <c r="R20" s="104" t="str">
        <f t="shared" si="3"/>
        <v>0</v>
      </c>
      <c r="S20" s="92"/>
      <c r="T20" s="110">
        <f t="shared" si="4"/>
        <v>0</v>
      </c>
      <c r="U20" s="115"/>
      <c r="V20" s="116">
        <f t="shared" si="5"/>
        <v>999</v>
      </c>
      <c r="W20" s="117"/>
      <c r="AE20">
        <v>0</v>
      </c>
      <c r="AF20">
        <v>12</v>
      </c>
      <c r="AG20">
        <v>0</v>
      </c>
    </row>
    <row r="21" spans="1:33" ht="12.75">
      <c r="A21" s="94">
        <v>15</v>
      </c>
      <c r="B21" s="80">
        <v>15</v>
      </c>
      <c r="C21" s="77"/>
      <c r="D21" s="98">
        <f>IF(ISBLANK($B21),"",IF(ISBLANK(C21),0,IF(C21&lt;11,LOOKUP(C21,bodovani!$A$2:$B$11),0)))</f>
        <v>0</v>
      </c>
      <c r="E21" s="85"/>
      <c r="F21" s="101">
        <f t="shared" si="0"/>
        <v>999</v>
      </c>
      <c r="G21" s="88"/>
      <c r="H21" s="98">
        <f>IF(ISBLANK($B21),"",IF(ISBLANK(G21),0,IF(G21&lt;11,LOOKUP(G21,bodovani!$A$2:$B$11),0)))</f>
        <v>0</v>
      </c>
      <c r="I21" s="85"/>
      <c r="J21" s="104">
        <f t="shared" si="1"/>
        <v>999</v>
      </c>
      <c r="K21" s="88"/>
      <c r="L21" s="107">
        <f>IF(ISBLANK($B21),"",IF(ISBLANK(K21),0,IF(K21&lt;11,LOOKUP(K21,bodovani!$A$2:$B$11),0)))</f>
        <v>0</v>
      </c>
      <c r="M21" s="85"/>
      <c r="N21" s="104" t="str">
        <f t="shared" si="2"/>
        <v>0</v>
      </c>
      <c r="O21" s="88"/>
      <c r="P21" s="107">
        <f>IF(ISBLANK($B21),"",IF(ISBLANK(O21),0,IF(O21&lt;11,LOOKUP(O21,bodovani!$A$2:$B$11),0)))</f>
        <v>0</v>
      </c>
      <c r="Q21" s="85"/>
      <c r="R21" s="104" t="str">
        <f t="shared" si="3"/>
        <v>0</v>
      </c>
      <c r="S21" s="91"/>
      <c r="T21" s="110">
        <f t="shared" si="4"/>
        <v>0</v>
      </c>
      <c r="U21" s="115"/>
      <c r="V21" s="116">
        <f t="shared" si="5"/>
        <v>999</v>
      </c>
      <c r="W21" s="117"/>
      <c r="AE21">
        <v>5</v>
      </c>
      <c r="AF21">
        <v>15</v>
      </c>
      <c r="AG21">
        <v>37</v>
      </c>
    </row>
    <row r="22" spans="1:33" ht="12.75">
      <c r="A22" s="94">
        <v>16</v>
      </c>
      <c r="B22" s="81">
        <v>16</v>
      </c>
      <c r="C22" s="77"/>
      <c r="D22" s="98">
        <f>IF(ISBLANK($B22),"",IF(ISBLANK(C22),0,IF(C22&lt;11,LOOKUP(C22,bodovani!$A$2:$B$11),0)))</f>
        <v>0</v>
      </c>
      <c r="E22" s="85"/>
      <c r="F22" s="101">
        <f t="shared" si="0"/>
        <v>999</v>
      </c>
      <c r="G22" s="88"/>
      <c r="H22" s="98">
        <f>IF(ISBLANK($B22),"",IF(ISBLANK(G22),0,IF(G22&lt;11,LOOKUP(G22,bodovani!$A$2:$B$11),0)))</f>
        <v>0</v>
      </c>
      <c r="I22" s="85"/>
      <c r="J22" s="104">
        <f t="shared" si="1"/>
        <v>999</v>
      </c>
      <c r="K22" s="88"/>
      <c r="L22" s="107">
        <f>IF(ISBLANK($B22),"",IF(ISBLANK(K22),0,IF(K22&lt;11,LOOKUP(K22,bodovani!$A$2:$B$11),0)))</f>
        <v>0</v>
      </c>
      <c r="M22" s="85"/>
      <c r="N22" s="104" t="str">
        <f t="shared" si="2"/>
        <v>0</v>
      </c>
      <c r="O22" s="88"/>
      <c r="P22" s="107">
        <f>IF(ISBLANK($B22),"",IF(ISBLANK(O22),0,IF(O22&lt;11,LOOKUP(O22,bodovani!$A$2:$B$11),0)))</f>
        <v>0</v>
      </c>
      <c r="Q22" s="85"/>
      <c r="R22" s="104" t="str">
        <f t="shared" si="3"/>
        <v>0</v>
      </c>
      <c r="S22" s="91"/>
      <c r="T22" s="110">
        <f t="shared" si="4"/>
        <v>0</v>
      </c>
      <c r="U22" s="115"/>
      <c r="V22" s="116">
        <f t="shared" si="5"/>
        <v>999</v>
      </c>
      <c r="W22" s="117"/>
      <c r="AE22">
        <v>4</v>
      </c>
      <c r="AF22">
        <v>33</v>
      </c>
      <c r="AG22">
        <v>1999</v>
      </c>
    </row>
    <row r="23" spans="1:33" ht="12.75">
      <c r="A23" s="94">
        <v>17</v>
      </c>
      <c r="B23" s="81">
        <v>17</v>
      </c>
      <c r="C23" s="77"/>
      <c r="D23" s="98">
        <f>IF(ISBLANK($B23),"",IF(ISBLANK(C23),0,IF(C23&lt;11,LOOKUP(C23,bodovani!$A$2:$B$11),0)))</f>
        <v>0</v>
      </c>
      <c r="E23" s="85"/>
      <c r="F23" s="101">
        <f t="shared" si="0"/>
        <v>999</v>
      </c>
      <c r="G23" s="88"/>
      <c r="H23" s="98">
        <f>IF(ISBLANK($B23),"",IF(ISBLANK(G23),0,IF(G23&lt;11,LOOKUP(G23,bodovani!$A$2:$B$11),0)))</f>
        <v>0</v>
      </c>
      <c r="I23" s="85"/>
      <c r="J23" s="104">
        <f t="shared" si="1"/>
        <v>999</v>
      </c>
      <c r="K23" s="88"/>
      <c r="L23" s="107">
        <f>IF(ISBLANK($B23),"",IF(ISBLANK(K23),0,IF(K23&lt;11,LOOKUP(K23,bodovani!$A$2:$B$11),0)))</f>
        <v>0</v>
      </c>
      <c r="M23" s="85"/>
      <c r="N23" s="104" t="str">
        <f t="shared" si="2"/>
        <v>0</v>
      </c>
      <c r="O23" s="88"/>
      <c r="P23" s="107">
        <f>IF(ISBLANK($B23),"",IF(ISBLANK(O23),0,IF(O23&lt;11,LOOKUP(O23,bodovani!$A$2:$B$11),0)))</f>
        <v>0</v>
      </c>
      <c r="Q23" s="85"/>
      <c r="R23" s="104" t="str">
        <f t="shared" si="3"/>
        <v>0</v>
      </c>
      <c r="S23" s="91"/>
      <c r="T23" s="110">
        <f t="shared" si="4"/>
        <v>0</v>
      </c>
      <c r="U23" s="115"/>
      <c r="V23" s="116">
        <f t="shared" si="5"/>
        <v>999</v>
      </c>
      <c r="W23" s="117"/>
      <c r="AE23">
        <v>4</v>
      </c>
      <c r="AF23">
        <v>27</v>
      </c>
      <c r="AG23">
        <v>0</v>
      </c>
    </row>
    <row r="24" spans="1:33" ht="12.75">
      <c r="A24" s="94">
        <v>18</v>
      </c>
      <c r="B24" s="81">
        <v>18</v>
      </c>
      <c r="C24" s="77"/>
      <c r="D24" s="98">
        <f>IF(ISBLANK($B24),"",IF(ISBLANK(C24),0,IF(C24&lt;11,LOOKUP(C24,bodovani!$A$2:$B$11),0)))</f>
        <v>0</v>
      </c>
      <c r="E24" s="85"/>
      <c r="F24" s="101">
        <f t="shared" si="0"/>
        <v>999</v>
      </c>
      <c r="G24" s="88"/>
      <c r="H24" s="98">
        <f>IF(ISBLANK($B24),"",IF(ISBLANK(G24),0,IF(G24&lt;11,LOOKUP(G24,bodovani!$A$2:$B$11),0)))</f>
        <v>0</v>
      </c>
      <c r="I24" s="85"/>
      <c r="J24" s="104">
        <f t="shared" si="1"/>
        <v>999</v>
      </c>
      <c r="K24" s="88"/>
      <c r="L24" s="107">
        <f>IF(ISBLANK($B24),"",IF(ISBLANK(K24),0,IF(K24&lt;11,LOOKUP(K24,bodovani!$A$2:$B$11),0)))</f>
        <v>0</v>
      </c>
      <c r="M24" s="85"/>
      <c r="N24" s="104" t="str">
        <f t="shared" si="2"/>
        <v>0</v>
      </c>
      <c r="O24" s="88"/>
      <c r="P24" s="107">
        <f>IF(ISBLANK($B24),"",IF(ISBLANK(O24),0,IF(O24&lt;11,LOOKUP(O24,bodovani!$A$2:$B$11),0)))</f>
        <v>0</v>
      </c>
      <c r="Q24" s="85"/>
      <c r="R24" s="104" t="str">
        <f t="shared" si="3"/>
        <v>0</v>
      </c>
      <c r="S24" s="92"/>
      <c r="T24" s="110">
        <f t="shared" si="4"/>
        <v>0</v>
      </c>
      <c r="U24" s="115"/>
      <c r="V24" s="116">
        <f t="shared" si="5"/>
        <v>999</v>
      </c>
      <c r="W24" s="117"/>
      <c r="AE24">
        <v>3</v>
      </c>
      <c r="AF24">
        <v>26</v>
      </c>
      <c r="AG24">
        <v>29</v>
      </c>
    </row>
    <row r="25" spans="1:33" ht="12.75">
      <c r="A25" s="94">
        <v>19</v>
      </c>
      <c r="B25" s="80">
        <v>19</v>
      </c>
      <c r="C25" s="77"/>
      <c r="D25" s="98">
        <f>IF(ISBLANK($B25),"",IF(ISBLANK(C25),0,IF(C25&lt;11,LOOKUP(C25,bodovani!$A$2:$B$11),0)))</f>
        <v>0</v>
      </c>
      <c r="E25" s="85"/>
      <c r="F25" s="101">
        <f t="shared" si="0"/>
        <v>999</v>
      </c>
      <c r="G25" s="88"/>
      <c r="H25" s="98">
        <f>IF(ISBLANK($B25),"",IF(ISBLANK(G25),0,IF(G25&lt;11,LOOKUP(G25,bodovani!$A$2:$B$11),0)))</f>
        <v>0</v>
      </c>
      <c r="I25" s="85"/>
      <c r="J25" s="104">
        <f t="shared" si="1"/>
        <v>999</v>
      </c>
      <c r="K25" s="88"/>
      <c r="L25" s="107">
        <f>IF(ISBLANK($B25),"",IF(ISBLANK(K25),0,IF(K25&lt;11,LOOKUP(K25,bodovani!$A$2:$B$11),0)))</f>
        <v>0</v>
      </c>
      <c r="M25" s="85"/>
      <c r="N25" s="104" t="str">
        <f t="shared" si="2"/>
        <v>0</v>
      </c>
      <c r="O25" s="88"/>
      <c r="P25" s="107">
        <f>IF(ISBLANK($B25),"",IF(ISBLANK(O25),0,IF(O25&lt;11,LOOKUP(O25,bodovani!$A$2:$B$11),0)))</f>
        <v>0</v>
      </c>
      <c r="Q25" s="85"/>
      <c r="R25" s="104" t="str">
        <f t="shared" si="3"/>
        <v>0</v>
      </c>
      <c r="S25" s="91"/>
      <c r="T25" s="110">
        <f t="shared" si="4"/>
        <v>0</v>
      </c>
      <c r="U25" s="115"/>
      <c r="V25" s="116">
        <f t="shared" si="5"/>
        <v>999</v>
      </c>
      <c r="W25" s="117"/>
      <c r="AE25">
        <v>3</v>
      </c>
      <c r="AF25">
        <v>20</v>
      </c>
      <c r="AG25">
        <v>1999</v>
      </c>
    </row>
    <row r="26" spans="1:33" ht="13.5" thickBot="1">
      <c r="A26" s="96">
        <v>20</v>
      </c>
      <c r="B26" s="82">
        <v>20</v>
      </c>
      <c r="C26" s="83"/>
      <c r="D26" s="99">
        <f>IF(ISBLANK($B26),"",IF(ISBLANK(C26),0,IF(C26&lt;11,LOOKUP(C26,bodovani!$A$2:$B$11),0)))</f>
        <v>0</v>
      </c>
      <c r="E26" s="86"/>
      <c r="F26" s="102">
        <f t="shared" si="0"/>
        <v>999</v>
      </c>
      <c r="G26" s="89"/>
      <c r="H26" s="99">
        <f>IF(ISBLANK($B26),"",IF(ISBLANK(G26),0,IF(G26&lt;11,LOOKUP(G26,bodovani!$A$2:$B$11),0)))</f>
        <v>0</v>
      </c>
      <c r="I26" s="86"/>
      <c r="J26" s="105">
        <f t="shared" si="1"/>
        <v>999</v>
      </c>
      <c r="K26" s="89"/>
      <c r="L26" s="108">
        <f>IF(ISBLANK($B26),"",IF(ISBLANK(K26),0,IF(K26&lt;11,LOOKUP(K26,bodovani!$A$2:$B$11),0)))</f>
        <v>0</v>
      </c>
      <c r="M26" s="86"/>
      <c r="N26" s="105" t="str">
        <f t="shared" si="2"/>
        <v>0</v>
      </c>
      <c r="O26" s="89"/>
      <c r="P26" s="108">
        <f>IF(ISBLANK($B26),"",IF(ISBLANK(O26),0,IF(O26&lt;11,LOOKUP(O26,bodovani!$A$2:$B$11),0)))</f>
        <v>0</v>
      </c>
      <c r="Q26" s="86"/>
      <c r="R26" s="105" t="str">
        <f t="shared" si="3"/>
        <v>0</v>
      </c>
      <c r="S26" s="93"/>
      <c r="T26" s="111">
        <f t="shared" si="4"/>
        <v>0</v>
      </c>
      <c r="U26" s="118"/>
      <c r="V26" s="119">
        <f t="shared" si="5"/>
        <v>999</v>
      </c>
      <c r="W26" s="120"/>
      <c r="AE26">
        <v>2</v>
      </c>
      <c r="AF26">
        <v>37</v>
      </c>
      <c r="AG26">
        <v>1999</v>
      </c>
    </row>
    <row r="27" ht="13.5" thickBot="1"/>
    <row r="28" ht="13.5" thickBot="1">
      <c r="U28" s="24"/>
    </row>
  </sheetData>
  <sheetProtection sheet="1" objects="1" scenarios="1"/>
  <mergeCells count="7">
    <mergeCell ref="A5:A6"/>
    <mergeCell ref="B1:V1"/>
    <mergeCell ref="G5:J5"/>
    <mergeCell ref="K5:N5"/>
    <mergeCell ref="O5:R5"/>
    <mergeCell ref="B5:B6"/>
    <mergeCell ref="C5:F5"/>
  </mergeCells>
  <printOptions/>
  <pageMargins left="0.787401575" right="0.787401575" top="1.55" bottom="0.984251969" header="0.4921259845" footer="0.4921259845"/>
  <pageSetup fitToHeight="1" fitToWidth="1" orientation="landscape" paperSize="9" scale="76"/>
  <headerFooter alignWithMargins="0">
    <oddHeader>&amp;C&amp;A</oddHeader>
    <oddFooter>&amp;CStrana &amp;P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">
    <pageSetUpPr fitToPage="1"/>
  </sheetPr>
  <dimension ref="A1:AH31"/>
  <sheetViews>
    <sheetView showGridLines="0" tabSelected="1" zoomScale="95" zoomScaleNormal="95" workbookViewId="0" topLeftCell="A1">
      <selection activeCell="K8" sqref="K8"/>
    </sheetView>
  </sheetViews>
  <sheetFormatPr defaultColWidth="8.75390625" defaultRowHeight="12.75"/>
  <cols>
    <col min="1" max="1" width="6.375" style="0" customWidth="1"/>
    <col min="2" max="2" width="18.375" style="22" bestFit="1" customWidth="1"/>
    <col min="3" max="3" width="4.875" style="2" customWidth="1"/>
    <col min="4" max="4" width="5.00390625" style="3" customWidth="1"/>
    <col min="5" max="5" width="9.75390625" style="3" customWidth="1"/>
    <col min="6" max="6" width="8.875" style="0" customWidth="1"/>
    <col min="7" max="8" width="5.00390625" style="2" customWidth="1"/>
    <col min="9" max="9" width="9.75390625" style="2" customWidth="1"/>
    <col min="10" max="10" width="8.00390625" style="0" customWidth="1"/>
    <col min="11" max="12" width="5.00390625" style="2" customWidth="1"/>
    <col min="13" max="13" width="9.75390625" style="2" customWidth="1"/>
    <col min="14" max="14" width="8.00390625" style="0" customWidth="1"/>
    <col min="15" max="16" width="5.00390625" style="2" customWidth="1"/>
    <col min="17" max="17" width="9.75390625" style="2" customWidth="1"/>
    <col min="18" max="18" width="8.375" style="0" customWidth="1"/>
    <col min="19" max="19" width="6.75390625" style="0" customWidth="1"/>
    <col min="20" max="20" width="8.25390625" style="0" customWidth="1"/>
    <col min="21" max="21" width="11.125" style="0" customWidth="1"/>
    <col min="22" max="22" width="8.75390625" style="0" customWidth="1"/>
    <col min="23" max="23" width="11.00390625" style="25" customWidth="1"/>
    <col min="24" max="26" width="8.75390625" style="0" customWidth="1"/>
    <col min="27" max="27" width="12.75390625" style="0" bestFit="1" customWidth="1"/>
    <col min="28" max="28" width="10.00390625" style="0" bestFit="1" customWidth="1"/>
  </cols>
  <sheetData>
    <row r="1" spans="2:22" ht="48">
      <c r="B1" s="133" t="s">
        <v>59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</row>
    <row r="3" ht="18">
      <c r="B3" s="1"/>
    </row>
    <row r="4" spans="2:15" ht="21.75" thickBot="1">
      <c r="B4" s="4" t="s">
        <v>8</v>
      </c>
      <c r="C4" s="27"/>
      <c r="G4" s="27"/>
      <c r="K4" s="27"/>
      <c r="O4" s="27"/>
    </row>
    <row r="5" spans="1:23" ht="13.5" thickBot="1">
      <c r="A5" s="131" t="s">
        <v>20</v>
      </c>
      <c r="B5" s="131" t="s">
        <v>21</v>
      </c>
      <c r="C5" s="134" t="s">
        <v>60</v>
      </c>
      <c r="D5" s="135"/>
      <c r="E5" s="135"/>
      <c r="F5" s="136"/>
      <c r="G5" s="134" t="s">
        <v>61</v>
      </c>
      <c r="H5" s="135"/>
      <c r="I5" s="135"/>
      <c r="J5" s="136"/>
      <c r="K5" s="134" t="s">
        <v>22</v>
      </c>
      <c r="L5" s="135"/>
      <c r="M5" s="135"/>
      <c r="N5" s="136"/>
      <c r="O5" s="134" t="s">
        <v>23</v>
      </c>
      <c r="P5" s="135"/>
      <c r="Q5" s="135"/>
      <c r="R5" s="136"/>
      <c r="S5" s="33" t="s">
        <v>15</v>
      </c>
      <c r="T5" s="13" t="s">
        <v>1</v>
      </c>
      <c r="U5" s="13" t="s">
        <v>18</v>
      </c>
      <c r="V5" s="13" t="s">
        <v>2</v>
      </c>
      <c r="W5" s="30" t="s">
        <v>3</v>
      </c>
    </row>
    <row r="6" spans="1:24" ht="13.5" thickBot="1">
      <c r="A6" s="132"/>
      <c r="B6" s="132"/>
      <c r="C6" s="6" t="s">
        <v>4</v>
      </c>
      <c r="D6" s="7" t="s">
        <v>5</v>
      </c>
      <c r="E6" s="7" t="s">
        <v>13</v>
      </c>
      <c r="F6" s="10" t="s">
        <v>2</v>
      </c>
      <c r="G6" s="6" t="s">
        <v>4</v>
      </c>
      <c r="H6" s="9" t="s">
        <v>5</v>
      </c>
      <c r="I6" s="6" t="s">
        <v>14</v>
      </c>
      <c r="J6" s="10" t="s">
        <v>2</v>
      </c>
      <c r="K6" s="6" t="s">
        <v>4</v>
      </c>
      <c r="L6" s="11" t="s">
        <v>5</v>
      </c>
      <c r="M6" s="12" t="s">
        <v>14</v>
      </c>
      <c r="N6" s="8" t="s">
        <v>2</v>
      </c>
      <c r="O6" s="14" t="s">
        <v>4</v>
      </c>
      <c r="P6" s="15" t="s">
        <v>5</v>
      </c>
      <c r="Q6" s="12" t="s">
        <v>14</v>
      </c>
      <c r="R6" s="13" t="s">
        <v>2</v>
      </c>
      <c r="S6" s="31" t="s">
        <v>16</v>
      </c>
      <c r="T6" s="31" t="s">
        <v>6</v>
      </c>
      <c r="U6" s="31" t="s">
        <v>19</v>
      </c>
      <c r="V6" s="31" t="s">
        <v>6</v>
      </c>
      <c r="W6" s="32" t="s">
        <v>6</v>
      </c>
      <c r="X6" s="16"/>
    </row>
    <row r="7" spans="1:33" ht="12.75">
      <c r="A7" s="94">
        <v>1</v>
      </c>
      <c r="B7" s="74" t="s">
        <v>12</v>
      </c>
      <c r="C7" s="75">
        <v>2</v>
      </c>
      <c r="D7" s="97">
        <f>IF(ISBLANK($B7),"",IF(ISBLANK(C7),0,IF(C7&lt;11,LOOKUP(C7,bodovani!$A$2:$B$11),0)))</f>
        <v>9</v>
      </c>
      <c r="E7" s="84">
        <v>97.52</v>
      </c>
      <c r="F7" s="100">
        <f aca="true" t="shared" si="0" ref="F7:F26">IF(SUM(E$7:E$26)&gt;0,IF(ISNUMBER(E7),E7/(MIN(E$7:E$26)/100)-100,999),"0")</f>
        <v>0.43254376930998717</v>
      </c>
      <c r="G7" s="87">
        <v>1</v>
      </c>
      <c r="H7" s="97">
        <f>IF(ISBLANK($B7),"",IF(ISBLANK(G7),0,IF(G7&lt;11,LOOKUP(G7,bodovani!$A$2:$B$11),0)))</f>
        <v>11</v>
      </c>
      <c r="I7" s="84">
        <v>96.14</v>
      </c>
      <c r="J7" s="103">
        <f aca="true" t="shared" si="1" ref="J7:J26">IF(SUM(I$7:I$26)&gt;0,IF(ISNUMBER(I7),I7/(MIN(I$7:I$26)/100)-100,999),"0")</f>
        <v>0</v>
      </c>
      <c r="K7" s="87"/>
      <c r="L7" s="106">
        <f>IF(ISBLANK($B7),"",IF(ISBLANK(K7),0,IF(K7&lt;11,LOOKUP(K7,bodovani!$A$2:$B$11),0)))</f>
        <v>0</v>
      </c>
      <c r="M7" s="84"/>
      <c r="N7" s="103" t="str">
        <f aca="true" t="shared" si="2" ref="N7:N26">IF(SUM(M$7:M$26)&gt;0,IF(ISNUMBER(M7),M7/(MIN(M$7:M$26)/100)-100,999),"0")</f>
        <v>0</v>
      </c>
      <c r="O7" s="87"/>
      <c r="P7" s="106">
        <f>IF(ISBLANK($B7),"",IF(ISBLANK(O7),0,IF(O7&lt;11,LOOKUP(O7,bodovani!$A$2:$B$11),0)))</f>
        <v>0</v>
      </c>
      <c r="Q7" s="84"/>
      <c r="R7" s="103" t="str">
        <f aca="true" t="shared" si="3" ref="R7:R26">IF(SUM(Q$7:Q$26)&gt;0,IF(ISNUMBER(Q7),Q7/(MIN(Q$7:Q$26)/100)-100,999),"0")</f>
        <v>0</v>
      </c>
      <c r="S7" s="122"/>
      <c r="T7" s="109">
        <f aca="true" t="shared" si="4" ref="T7:T26">(D7+H7+L7+P7)-MIN(D7,H7,L7,P7)+S7</f>
        <v>20</v>
      </c>
      <c r="U7" s="112"/>
      <c r="V7" s="113">
        <f aca="true" t="shared" si="5" ref="V7:V26">(F7+J7+N7+R7)-MAX(F7,J7,N7,R7)</f>
        <v>0</v>
      </c>
      <c r="W7" s="114">
        <v>1</v>
      </c>
      <c r="AE7">
        <v>20</v>
      </c>
      <c r="AF7">
        <v>1</v>
      </c>
      <c r="AG7">
        <v>5</v>
      </c>
    </row>
    <row r="8" spans="1:33" ht="12.75">
      <c r="A8" s="94">
        <v>2</v>
      </c>
      <c r="B8" s="128" t="s">
        <v>63</v>
      </c>
      <c r="C8" s="77">
        <v>1</v>
      </c>
      <c r="D8" s="98">
        <f>IF(ISBLANK($B8),"",IF(ISBLANK(C8),0,IF(C8&lt;11,LOOKUP(C8,bodovani!$A$2:$B$11),0)))</f>
        <v>11</v>
      </c>
      <c r="E8" s="85">
        <v>97.1</v>
      </c>
      <c r="F8" s="101">
        <f t="shared" si="0"/>
        <v>0</v>
      </c>
      <c r="G8" s="88">
        <v>4</v>
      </c>
      <c r="H8" s="98">
        <f>IF(ISBLANK($B8),"",IF(ISBLANK(G8),0,IF(G8&lt;11,LOOKUP(G8,bodovani!$A$2:$B$11),0)))</f>
        <v>7</v>
      </c>
      <c r="I8" s="85">
        <v>101.03</v>
      </c>
      <c r="J8" s="104">
        <f t="shared" si="1"/>
        <v>5.08633243187019</v>
      </c>
      <c r="K8" s="88"/>
      <c r="L8" s="107">
        <f>IF(ISBLANK($B8),"",IF(ISBLANK(K8),0,IF(K8&lt;11,LOOKUP(K8,bodovani!$A$2:$B$11),0)))</f>
        <v>0</v>
      </c>
      <c r="M8" s="85"/>
      <c r="N8" s="104" t="str">
        <f t="shared" si="2"/>
        <v>0</v>
      </c>
      <c r="O8" s="88"/>
      <c r="P8" s="107">
        <f>IF(ISBLANK($B8),"",IF(ISBLANK(O8),0,IF(O8&lt;11,LOOKUP(O8,bodovani!$A$2:$B$11),0)))</f>
        <v>0</v>
      </c>
      <c r="Q8" s="85"/>
      <c r="R8" s="104" t="str">
        <f t="shared" si="3"/>
        <v>0</v>
      </c>
      <c r="S8" s="91"/>
      <c r="T8" s="110">
        <f t="shared" si="4"/>
        <v>18</v>
      </c>
      <c r="U8" s="115"/>
      <c r="V8" s="116">
        <f t="shared" si="5"/>
        <v>0</v>
      </c>
      <c r="W8" s="117">
        <v>2</v>
      </c>
      <c r="AE8">
        <v>19</v>
      </c>
      <c r="AF8">
        <v>7</v>
      </c>
      <c r="AG8">
        <v>3</v>
      </c>
    </row>
    <row r="9" spans="1:33" ht="12.75">
      <c r="A9" s="95">
        <v>3</v>
      </c>
      <c r="B9" s="125" t="s">
        <v>62</v>
      </c>
      <c r="C9" s="77">
        <v>3</v>
      </c>
      <c r="D9" s="98">
        <f>IF(ISBLANK($B9),"",IF(ISBLANK(C9),0,IF(C9&lt;11,LOOKUP(C9,bodovani!$A$2:$B$11),0)))</f>
        <v>8</v>
      </c>
      <c r="E9" s="85">
        <v>98.71</v>
      </c>
      <c r="F9" s="101">
        <f t="shared" si="0"/>
        <v>1.6580844490216293</v>
      </c>
      <c r="G9" s="88">
        <v>2</v>
      </c>
      <c r="H9" s="98">
        <f>IF(ISBLANK($B9),"",IF(ISBLANK(G9),0,IF(G9&lt;11,LOOKUP(G9,bodovani!$A$2:$B$11),0)))</f>
        <v>9</v>
      </c>
      <c r="I9" s="85">
        <v>97.59</v>
      </c>
      <c r="J9" s="104">
        <f t="shared" si="1"/>
        <v>1.5082171832743967</v>
      </c>
      <c r="K9" s="88"/>
      <c r="L9" s="107">
        <f>IF(ISBLANK($B9),"",IF(ISBLANK(K9),0,IF(K9&lt;11,LOOKUP(K9,bodovani!$A$2:$B$11),0)))</f>
        <v>0</v>
      </c>
      <c r="M9" s="85"/>
      <c r="N9" s="104" t="str">
        <f t="shared" si="2"/>
        <v>0</v>
      </c>
      <c r="O9" s="88"/>
      <c r="P9" s="107">
        <f>IF(ISBLANK($B9),"",IF(ISBLANK(O9),0,IF(O9&lt;11,LOOKUP(O9,bodovani!$A$2:$B$11),0)))</f>
        <v>0</v>
      </c>
      <c r="Q9" s="85"/>
      <c r="R9" s="104" t="str">
        <f t="shared" si="3"/>
        <v>0</v>
      </c>
      <c r="S9" s="91"/>
      <c r="T9" s="110">
        <f t="shared" si="4"/>
        <v>17</v>
      </c>
      <c r="U9" s="115"/>
      <c r="V9" s="116">
        <f t="shared" si="5"/>
        <v>1.5082171832743967</v>
      </c>
      <c r="W9" s="117">
        <v>3</v>
      </c>
      <c r="AE9">
        <v>19</v>
      </c>
      <c r="AF9">
        <v>4</v>
      </c>
      <c r="AG9">
        <v>1999</v>
      </c>
    </row>
    <row r="10" spans="1:33" s="17" customFormat="1" ht="12.75">
      <c r="A10" s="94">
        <v>4</v>
      </c>
      <c r="B10" s="79" t="s">
        <v>33</v>
      </c>
      <c r="C10" s="77">
        <v>4</v>
      </c>
      <c r="D10" s="98">
        <f>IF(ISBLANK($B10),"",IF(ISBLANK(C10),0,IF(C10&lt;11,LOOKUP(C10,bodovani!$A$2:$B$11),0)))</f>
        <v>7</v>
      </c>
      <c r="E10" s="85">
        <v>99.42</v>
      </c>
      <c r="F10" s="101">
        <f t="shared" si="0"/>
        <v>2.3892893923789984</v>
      </c>
      <c r="G10" s="88">
        <v>3</v>
      </c>
      <c r="H10" s="98">
        <f>IF(ISBLANK($B10),"",IF(ISBLANK(G10),0,IF(G10&lt;11,LOOKUP(G10,bodovani!$A$2:$B$11),0)))</f>
        <v>8</v>
      </c>
      <c r="I10" s="85">
        <v>98.49</v>
      </c>
      <c r="J10" s="104">
        <f t="shared" si="1"/>
        <v>2.4443519866860726</v>
      </c>
      <c r="K10" s="88"/>
      <c r="L10" s="107">
        <f>IF(ISBLANK($B10),"",IF(ISBLANK(K10),0,IF(K10&lt;11,LOOKUP(K10,bodovani!$A$2:$B$11),0)))</f>
        <v>0</v>
      </c>
      <c r="M10" s="85"/>
      <c r="N10" s="104" t="str">
        <f t="shared" si="2"/>
        <v>0</v>
      </c>
      <c r="O10" s="88"/>
      <c r="P10" s="107">
        <f>IF(ISBLANK($B10),"",IF(ISBLANK(O10),0,IF(O10&lt;11,LOOKUP(O10,bodovani!$A$2:$B$11),0)))</f>
        <v>0</v>
      </c>
      <c r="Q10" s="85"/>
      <c r="R10" s="104" t="str">
        <f t="shared" si="3"/>
        <v>0</v>
      </c>
      <c r="S10" s="92"/>
      <c r="T10" s="110">
        <f t="shared" si="4"/>
        <v>15</v>
      </c>
      <c r="U10" s="115"/>
      <c r="V10" s="116">
        <f t="shared" si="5"/>
        <v>2.3892893923789984</v>
      </c>
      <c r="W10" s="117">
        <v>4</v>
      </c>
      <c r="Z10"/>
      <c r="AB10"/>
      <c r="AD10"/>
      <c r="AE10" s="17">
        <v>18</v>
      </c>
      <c r="AF10" s="17">
        <v>9</v>
      </c>
      <c r="AG10" s="17">
        <v>4</v>
      </c>
    </row>
    <row r="11" spans="1:33" s="19" customFormat="1" ht="12.75">
      <c r="A11" s="94">
        <v>5</v>
      </c>
      <c r="B11" s="81" t="s">
        <v>25</v>
      </c>
      <c r="C11" s="77">
        <v>6</v>
      </c>
      <c r="D11" s="98">
        <f>IF(ISBLANK($B11),"",IF(ISBLANK(C11),0,IF(C11&lt;11,LOOKUP(C11,bodovani!$A$2:$B$11),0)))</f>
        <v>5</v>
      </c>
      <c r="E11" s="85">
        <v>104.5</v>
      </c>
      <c r="F11" s="101">
        <f t="shared" si="0"/>
        <v>7.6210092687950635</v>
      </c>
      <c r="G11" s="88">
        <v>5</v>
      </c>
      <c r="H11" s="98">
        <f>IF(ISBLANK($B11),"",IF(ISBLANK(G11),0,IF(G11&lt;11,LOOKUP(G11,bodovani!$A$2:$B$11),0)))</f>
        <v>6</v>
      </c>
      <c r="I11" s="85">
        <v>104.69</v>
      </c>
      <c r="J11" s="104">
        <f t="shared" si="1"/>
        <v>8.893280632411063</v>
      </c>
      <c r="K11" s="88"/>
      <c r="L11" s="107">
        <f>IF(ISBLANK($B11),"",IF(ISBLANK(K11),0,IF(K11&lt;11,LOOKUP(K11,bodovani!$A$2:$B$11),0)))</f>
        <v>0</v>
      </c>
      <c r="M11" s="85"/>
      <c r="N11" s="104" t="str">
        <f t="shared" si="2"/>
        <v>0</v>
      </c>
      <c r="O11" s="88"/>
      <c r="P11" s="107">
        <f>IF(ISBLANK($B11),"",IF(ISBLANK(O11),0,IF(O11&lt;11,LOOKUP(O11,bodovani!$A$2:$B$11),0)))</f>
        <v>0</v>
      </c>
      <c r="Q11" s="85"/>
      <c r="R11" s="104" t="str">
        <f t="shared" si="3"/>
        <v>0</v>
      </c>
      <c r="S11" s="91"/>
      <c r="T11" s="110">
        <f t="shared" si="4"/>
        <v>11</v>
      </c>
      <c r="U11" s="115"/>
      <c r="V11" s="116">
        <f t="shared" si="5"/>
        <v>7.6210092687950635</v>
      </c>
      <c r="W11" s="117">
        <v>5</v>
      </c>
      <c r="X11" s="18"/>
      <c r="Z11"/>
      <c r="AB11"/>
      <c r="AD11"/>
      <c r="AE11" s="19">
        <v>17</v>
      </c>
      <c r="AF11" s="19">
        <v>2</v>
      </c>
      <c r="AG11" s="19">
        <v>2</v>
      </c>
    </row>
    <row r="12" spans="1:34" s="19" customFormat="1" ht="12.75">
      <c r="A12" s="94">
        <v>6</v>
      </c>
      <c r="B12" s="79" t="s">
        <v>32</v>
      </c>
      <c r="C12" s="77">
        <v>5</v>
      </c>
      <c r="D12" s="98">
        <f>IF(ISBLANK($B12),"",IF(ISBLANK(C12),0,IF(C12&lt;11,LOOKUP(C12,bodovani!$A$2:$B$11),0)))</f>
        <v>6</v>
      </c>
      <c r="E12" s="85">
        <v>103.6</v>
      </c>
      <c r="F12" s="101">
        <f t="shared" si="0"/>
        <v>6.694129763130789</v>
      </c>
      <c r="G12" s="88">
        <v>9</v>
      </c>
      <c r="H12" s="98">
        <f>IF(ISBLANK($B12),"",IF(ISBLANK(G12),0,IF(G12&lt;11,LOOKUP(G12,bodovani!$A$2:$B$11),0)))</f>
        <v>2</v>
      </c>
      <c r="I12" s="85">
        <v>999</v>
      </c>
      <c r="J12" s="104">
        <f t="shared" si="1"/>
        <v>939.1096317869774</v>
      </c>
      <c r="K12" s="88"/>
      <c r="L12" s="107">
        <f>IF(ISBLANK($B12),"",IF(ISBLANK(K12),0,IF(K12&lt;11,LOOKUP(K12,bodovani!$A$2:$B$11),0)))</f>
        <v>0</v>
      </c>
      <c r="M12" s="85"/>
      <c r="N12" s="104" t="str">
        <f t="shared" si="2"/>
        <v>0</v>
      </c>
      <c r="O12" s="88"/>
      <c r="P12" s="107">
        <f>IF(ISBLANK($B12),"",IF(ISBLANK(O12),0,IF(O12&lt;11,LOOKUP(O12,bodovani!$A$2:$B$11),0)))</f>
        <v>0</v>
      </c>
      <c r="Q12" s="85"/>
      <c r="R12" s="104" t="str">
        <f t="shared" si="3"/>
        <v>0</v>
      </c>
      <c r="S12" s="92"/>
      <c r="T12" s="110">
        <f t="shared" si="4"/>
        <v>8</v>
      </c>
      <c r="U12" s="115">
        <v>1</v>
      </c>
      <c r="V12" s="116">
        <f t="shared" si="5"/>
        <v>6.694129763130832</v>
      </c>
      <c r="W12" s="117">
        <v>6</v>
      </c>
      <c r="X12" s="18"/>
      <c r="Z12"/>
      <c r="AB12"/>
      <c r="AD12"/>
      <c r="AE12" s="26">
        <v>14</v>
      </c>
      <c r="AF12" s="23">
        <v>8</v>
      </c>
      <c r="AG12" s="23">
        <v>6</v>
      </c>
      <c r="AH12" s="23"/>
    </row>
    <row r="13" spans="1:33" s="17" customFormat="1" ht="12.75">
      <c r="A13" s="94">
        <v>7</v>
      </c>
      <c r="B13" s="79" t="s">
        <v>49</v>
      </c>
      <c r="C13" s="77">
        <v>7</v>
      </c>
      <c r="D13" s="98">
        <f>IF(ISBLANK($B13),"",IF(ISBLANK(C13),0,IF(C13&lt;11,LOOKUP(C13,bodovani!$A$2:$B$11),0)))</f>
        <v>4</v>
      </c>
      <c r="E13" s="85">
        <v>108.03</v>
      </c>
      <c r="F13" s="101">
        <f t="shared" si="0"/>
        <v>11.256436663233785</v>
      </c>
      <c r="G13" s="88">
        <v>7</v>
      </c>
      <c r="H13" s="98">
        <f>IF(ISBLANK($B13),"",IF(ISBLANK(G13),0,IF(G13&lt;11,LOOKUP(G13,bodovani!$A$2:$B$11),0)))</f>
        <v>4</v>
      </c>
      <c r="I13" s="85">
        <v>158.38</v>
      </c>
      <c r="J13" s="104">
        <f t="shared" si="1"/>
        <v>64.7389224048263</v>
      </c>
      <c r="K13" s="88"/>
      <c r="L13" s="107">
        <f>IF(ISBLANK($B13),"",IF(ISBLANK(K13),0,IF(K13&lt;11,LOOKUP(K13,bodovani!$A$2:$B$11),0)))</f>
        <v>0</v>
      </c>
      <c r="M13" s="85"/>
      <c r="N13" s="104" t="str">
        <f t="shared" si="2"/>
        <v>0</v>
      </c>
      <c r="O13" s="88"/>
      <c r="P13" s="107">
        <f>IF(ISBLANK($B13),"",IF(ISBLANK(O13),0,IF(O13&lt;11,LOOKUP(O13,bodovani!$A$2:$B$11),0)))</f>
        <v>0</v>
      </c>
      <c r="Q13" s="85"/>
      <c r="R13" s="104" t="str">
        <f t="shared" si="3"/>
        <v>0</v>
      </c>
      <c r="S13" s="90"/>
      <c r="T13" s="110">
        <f t="shared" si="4"/>
        <v>8</v>
      </c>
      <c r="U13" s="115">
        <v>1</v>
      </c>
      <c r="V13" s="116">
        <f t="shared" si="5"/>
        <v>11.256436663233785</v>
      </c>
      <c r="W13" s="117">
        <v>7</v>
      </c>
      <c r="X13" s="18"/>
      <c r="Z13"/>
      <c r="AB13"/>
      <c r="AD13"/>
      <c r="AE13" s="17">
        <v>10</v>
      </c>
      <c r="AF13" s="17">
        <v>10</v>
      </c>
      <c r="AG13" s="17">
        <v>9</v>
      </c>
    </row>
    <row r="14" spans="1:33" s="20" customFormat="1" ht="12.75">
      <c r="A14" s="94">
        <v>8</v>
      </c>
      <c r="B14" s="79" t="s">
        <v>9</v>
      </c>
      <c r="C14" s="77">
        <v>37</v>
      </c>
      <c r="D14" s="98">
        <f>IF(ISBLANK($B14),"",IF(ISBLANK(C14),0,IF(C14&lt;11,LOOKUP(C14,bodovani!$A$2:$B$11),0)))</f>
        <v>0</v>
      </c>
      <c r="E14" s="85">
        <v>154.71</v>
      </c>
      <c r="F14" s="101">
        <f t="shared" si="0"/>
        <v>59.330587023686945</v>
      </c>
      <c r="G14" s="88">
        <v>6</v>
      </c>
      <c r="H14" s="98">
        <f>IF(ISBLANK($B14),"",IF(ISBLANK(G14),0,IF(G14&lt;11,LOOKUP(G14,bodovani!$A$2:$B$11),0)))</f>
        <v>5</v>
      </c>
      <c r="I14" s="85">
        <v>108.31</v>
      </c>
      <c r="J14" s="104">
        <f t="shared" si="1"/>
        <v>12.658622841689208</v>
      </c>
      <c r="K14" s="88"/>
      <c r="L14" s="107">
        <f>IF(ISBLANK($B14),"",IF(ISBLANK(K14),0,IF(K14&lt;11,LOOKUP(K14,bodovani!$A$2:$B$11),0)))</f>
        <v>0</v>
      </c>
      <c r="M14" s="85"/>
      <c r="N14" s="104" t="str">
        <f t="shared" si="2"/>
        <v>0</v>
      </c>
      <c r="O14" s="88"/>
      <c r="P14" s="107">
        <f>IF(ISBLANK($B14),"",IF(ISBLANK(O14),0,IF(O14&lt;11,LOOKUP(O14,bodovani!$A$2:$B$11),0)))</f>
        <v>0</v>
      </c>
      <c r="Q14" s="85"/>
      <c r="R14" s="104" t="str">
        <f t="shared" si="3"/>
        <v>0</v>
      </c>
      <c r="S14" s="121"/>
      <c r="T14" s="110">
        <f t="shared" si="4"/>
        <v>5</v>
      </c>
      <c r="U14" s="115"/>
      <c r="V14" s="116">
        <f t="shared" si="5"/>
        <v>12.658622841689208</v>
      </c>
      <c r="W14" s="117">
        <v>8</v>
      </c>
      <c r="Z14"/>
      <c r="AB14"/>
      <c r="AD14"/>
      <c r="AE14" s="20">
        <v>9</v>
      </c>
      <c r="AF14" s="20">
        <v>6</v>
      </c>
      <c r="AG14" s="20">
        <v>7</v>
      </c>
    </row>
    <row r="15" spans="1:33" s="29" customFormat="1" ht="12.75">
      <c r="A15" s="94">
        <v>9</v>
      </c>
      <c r="B15" s="123" t="s">
        <v>88</v>
      </c>
      <c r="C15" s="77">
        <v>11</v>
      </c>
      <c r="D15" s="98">
        <f>IF(ISBLANK($B15),"",IF(ISBLANK(C15),0,IF(C15&lt;11,LOOKUP(C15,bodovani!$A$2:$B$11),0)))</f>
        <v>0</v>
      </c>
      <c r="E15" s="85">
        <v>105.46</v>
      </c>
      <c r="F15" s="101">
        <f t="shared" si="0"/>
        <v>8.609680741503595</v>
      </c>
      <c r="G15" s="88">
        <v>8</v>
      </c>
      <c r="H15" s="98">
        <f>IF(ISBLANK($B15),"",IF(ISBLANK(G15),0,IF(G15&lt;11,LOOKUP(G15,bodovani!$A$2:$B$11),0)))</f>
        <v>3</v>
      </c>
      <c r="I15" s="85">
        <v>166.81</v>
      </c>
      <c r="J15" s="104">
        <f t="shared" si="1"/>
        <v>73.50738506344914</v>
      </c>
      <c r="K15" s="88"/>
      <c r="L15" s="107">
        <f>IF(ISBLANK($B15),"",IF(ISBLANK(K15),0,IF(K15&lt;11,LOOKUP(K15,bodovani!$A$2:$B$11),0)))</f>
        <v>0</v>
      </c>
      <c r="M15" s="85"/>
      <c r="N15" s="104" t="str">
        <f t="shared" si="2"/>
        <v>0</v>
      </c>
      <c r="O15" s="88"/>
      <c r="P15" s="107">
        <f>IF(ISBLANK($B15),"",IF(ISBLANK(O15),0,IF(O15&lt;11,LOOKUP(O15,bodovani!$A$2:$B$11),0)))</f>
        <v>0</v>
      </c>
      <c r="Q15" s="85"/>
      <c r="R15" s="104" t="str">
        <f t="shared" si="3"/>
        <v>0</v>
      </c>
      <c r="S15" s="91"/>
      <c r="T15" s="110">
        <f t="shared" si="4"/>
        <v>3</v>
      </c>
      <c r="U15" s="115">
        <v>2</v>
      </c>
      <c r="V15" s="116">
        <f t="shared" si="5"/>
        <v>8.609680741503595</v>
      </c>
      <c r="W15" s="117">
        <v>9</v>
      </c>
      <c r="Z15" s="28"/>
      <c r="AB15" s="28"/>
      <c r="AD15" s="28"/>
      <c r="AE15" s="29">
        <v>7</v>
      </c>
      <c r="AF15" s="29">
        <v>11</v>
      </c>
      <c r="AG15" s="29">
        <v>10</v>
      </c>
    </row>
    <row r="16" spans="1:33" s="19" customFormat="1" ht="12.75" customHeight="1">
      <c r="A16" s="94">
        <v>10</v>
      </c>
      <c r="B16" s="79" t="s">
        <v>74</v>
      </c>
      <c r="C16" s="77">
        <v>8</v>
      </c>
      <c r="D16" s="98">
        <f>IF(ISBLANK($B16),"",IF(ISBLANK(C16),0,IF(C16&lt;11,LOOKUP(C16,bodovani!$A$2:$B$11),0)))</f>
        <v>3</v>
      </c>
      <c r="E16" s="85">
        <v>111.13</v>
      </c>
      <c r="F16" s="101">
        <f t="shared" si="0"/>
        <v>14.449021627188458</v>
      </c>
      <c r="G16" s="88">
        <v>12</v>
      </c>
      <c r="H16" s="98">
        <f>IF(ISBLANK($B16),"",IF(ISBLANK(G16),0,IF(G16&lt;11,LOOKUP(G16,bodovani!$A$2:$B$11),0)))</f>
        <v>0</v>
      </c>
      <c r="I16" s="85">
        <v>111.31</v>
      </c>
      <c r="J16" s="104">
        <f t="shared" si="1"/>
        <v>15.779072186394842</v>
      </c>
      <c r="K16" s="88"/>
      <c r="L16" s="107">
        <f>IF(ISBLANK($B16),"",IF(ISBLANK(K16),0,IF(K16&lt;11,LOOKUP(K16,bodovani!$A$2:$B$11),0)))</f>
        <v>0</v>
      </c>
      <c r="M16" s="85"/>
      <c r="N16" s="104" t="str">
        <f t="shared" si="2"/>
        <v>0</v>
      </c>
      <c r="O16" s="88"/>
      <c r="P16" s="107">
        <f>IF(ISBLANK($B16),"",IF(ISBLANK(O16),0,IF(O16&lt;11,LOOKUP(O16,bodovani!$A$2:$B$11),0)))</f>
        <v>0</v>
      </c>
      <c r="Q16" s="85"/>
      <c r="R16" s="104" t="str">
        <f t="shared" si="3"/>
        <v>0</v>
      </c>
      <c r="S16" s="90"/>
      <c r="T16" s="110">
        <f t="shared" si="4"/>
        <v>3</v>
      </c>
      <c r="U16" s="115">
        <v>2</v>
      </c>
      <c r="V16" s="116">
        <f t="shared" si="5"/>
        <v>14.449021627188458</v>
      </c>
      <c r="W16" s="117">
        <v>10</v>
      </c>
      <c r="Z16"/>
      <c r="AB16"/>
      <c r="AD16"/>
      <c r="AE16" s="19">
        <v>7</v>
      </c>
      <c r="AF16" s="19">
        <v>3</v>
      </c>
      <c r="AG16" s="19">
        <v>1999</v>
      </c>
    </row>
    <row r="17" spans="1:33" ht="12.75" customHeight="1">
      <c r="A17" s="94">
        <v>11</v>
      </c>
      <c r="B17" s="79" t="s">
        <v>75</v>
      </c>
      <c r="C17" s="77">
        <v>9</v>
      </c>
      <c r="D17" s="98">
        <f>IF(ISBLANK($B17),"",IF(ISBLANK(C17),0,IF(C17&lt;11,LOOKUP(C17,bodovani!$A$2:$B$11),0)))</f>
        <v>2</v>
      </c>
      <c r="E17" s="85">
        <v>112.99</v>
      </c>
      <c r="F17" s="101">
        <f t="shared" si="0"/>
        <v>16.36457260556128</v>
      </c>
      <c r="G17" s="88">
        <v>10</v>
      </c>
      <c r="H17" s="98">
        <f>IF(ISBLANK($B17),"",IF(ISBLANK(G17),0,IF(G17&lt;11,LOOKUP(G17,bodovani!$A$2:$B$11),0)))</f>
        <v>1</v>
      </c>
      <c r="I17" s="85">
        <v>999</v>
      </c>
      <c r="J17" s="104">
        <f t="shared" si="1"/>
        <v>939.1096317869774</v>
      </c>
      <c r="K17" s="88"/>
      <c r="L17" s="107">
        <f>IF(ISBLANK($B17),"",IF(ISBLANK(K17),0,IF(K17&lt;11,LOOKUP(K17,bodovani!$A$2:$B$11),0)))</f>
        <v>0</v>
      </c>
      <c r="M17" s="85"/>
      <c r="N17" s="104" t="str">
        <f t="shared" si="2"/>
        <v>0</v>
      </c>
      <c r="O17" s="88"/>
      <c r="P17" s="107">
        <f>IF(ISBLANK($B17),"",IF(ISBLANK(O17),0,IF(O17&lt;11,LOOKUP(O17,bodovani!$A$2:$B$11),0)))</f>
        <v>0</v>
      </c>
      <c r="Q17" s="85"/>
      <c r="R17" s="104" t="str">
        <f t="shared" si="3"/>
        <v>0</v>
      </c>
      <c r="S17" s="92"/>
      <c r="T17" s="110">
        <f t="shared" si="4"/>
        <v>3</v>
      </c>
      <c r="U17" s="115">
        <v>2</v>
      </c>
      <c r="V17" s="116">
        <f t="shared" si="5"/>
        <v>16.364572605561307</v>
      </c>
      <c r="W17" s="117">
        <v>11</v>
      </c>
      <c r="AE17">
        <v>2</v>
      </c>
      <c r="AF17">
        <v>5</v>
      </c>
      <c r="AG17">
        <v>0</v>
      </c>
    </row>
    <row r="18" spans="1:33" ht="12.75" customHeight="1">
      <c r="A18" s="94">
        <v>12</v>
      </c>
      <c r="B18" s="124" t="s">
        <v>42</v>
      </c>
      <c r="C18" s="77">
        <v>10</v>
      </c>
      <c r="D18" s="98">
        <f>IF(ISBLANK($B18),"",IF(ISBLANK(C18),0,IF(C18&lt;11,LOOKUP(C18,bodovani!$A$2:$B$11),0)))</f>
        <v>1</v>
      </c>
      <c r="E18" s="85">
        <v>117.5</v>
      </c>
      <c r="F18" s="101">
        <f t="shared" si="0"/>
        <v>21.00926879505664</v>
      </c>
      <c r="G18" s="88">
        <v>11</v>
      </c>
      <c r="H18" s="98">
        <f>IF(ISBLANK($B18),"",IF(ISBLANK(G18),0,IF(G18&lt;11,LOOKUP(G18,bodovani!$A$2:$B$11),0)))</f>
        <v>0</v>
      </c>
      <c r="I18" s="85">
        <v>108</v>
      </c>
      <c r="J18" s="104">
        <f t="shared" si="1"/>
        <v>12.336176409402952</v>
      </c>
      <c r="K18" s="88"/>
      <c r="L18" s="107">
        <f>IF(ISBLANK($B18),"",IF(ISBLANK(K18),0,IF(K18&lt;11,LOOKUP(K18,bodovani!$A$2:$B$11),0)))</f>
        <v>0</v>
      </c>
      <c r="M18" s="85"/>
      <c r="N18" s="104" t="str">
        <f t="shared" si="2"/>
        <v>0</v>
      </c>
      <c r="O18" s="88"/>
      <c r="P18" s="107">
        <f>IF(ISBLANK($B18),"",IF(ISBLANK(O18),0,IF(O18&lt;11,LOOKUP(O18,bodovani!$A$2:$B$11),0)))</f>
        <v>0</v>
      </c>
      <c r="Q18" s="85"/>
      <c r="R18" s="104" t="str">
        <f t="shared" si="3"/>
        <v>0</v>
      </c>
      <c r="S18" s="91"/>
      <c r="T18" s="110">
        <f t="shared" si="4"/>
        <v>1</v>
      </c>
      <c r="U18" s="115"/>
      <c r="V18" s="116">
        <f t="shared" si="5"/>
        <v>12.336176409402952</v>
      </c>
      <c r="W18" s="117">
        <v>12</v>
      </c>
      <c r="AE18">
        <v>0</v>
      </c>
      <c r="AF18">
        <v>14</v>
      </c>
      <c r="AG18">
        <v>0</v>
      </c>
    </row>
    <row r="19" spans="1:33" ht="12.75" customHeight="1">
      <c r="A19" s="94">
        <v>13</v>
      </c>
      <c r="B19" s="81" t="s">
        <v>26</v>
      </c>
      <c r="C19" s="77"/>
      <c r="D19" s="98">
        <f>IF(ISBLANK($B19),"",IF(ISBLANK(C19),0,IF(C19&lt;11,LOOKUP(C19,bodovani!$A$2:$B$11),0)))</f>
        <v>0</v>
      </c>
      <c r="E19" s="85"/>
      <c r="F19" s="101">
        <f t="shared" si="0"/>
        <v>999</v>
      </c>
      <c r="G19" s="88"/>
      <c r="H19" s="98">
        <f>IF(ISBLANK($B19),"",IF(ISBLANK(G19),0,IF(G19&lt;11,LOOKUP(G19,bodovani!$A$2:$B$11),0)))</f>
        <v>0</v>
      </c>
      <c r="I19" s="85"/>
      <c r="J19" s="104">
        <f t="shared" si="1"/>
        <v>999</v>
      </c>
      <c r="K19" s="88"/>
      <c r="L19" s="107">
        <f>IF(ISBLANK($B19),"",IF(ISBLANK(K19),0,IF(K19&lt;11,LOOKUP(K19,bodovani!$A$2:$B$11),0)))</f>
        <v>0</v>
      </c>
      <c r="M19" s="85"/>
      <c r="N19" s="104" t="str">
        <f t="shared" si="2"/>
        <v>0</v>
      </c>
      <c r="O19" s="88"/>
      <c r="P19" s="107">
        <f>IF(ISBLANK($B19),"",IF(ISBLANK(O19),0,IF(O19&lt;11,LOOKUP(O19,bodovani!$A$2:$B$11),0)))</f>
        <v>0</v>
      </c>
      <c r="Q19" s="85"/>
      <c r="R19" s="104" t="str">
        <f t="shared" si="3"/>
        <v>0</v>
      </c>
      <c r="S19" s="91"/>
      <c r="T19" s="110">
        <f t="shared" si="4"/>
        <v>0</v>
      </c>
      <c r="U19" s="115">
        <v>0</v>
      </c>
      <c r="V19" s="116">
        <f t="shared" si="5"/>
        <v>999</v>
      </c>
      <c r="W19" s="117">
        <v>13</v>
      </c>
      <c r="AE19">
        <v>0</v>
      </c>
      <c r="AF19">
        <v>13</v>
      </c>
      <c r="AG19">
        <v>0</v>
      </c>
    </row>
    <row r="20" spans="1:33" ht="12.75" customHeight="1">
      <c r="A20" s="94">
        <v>14</v>
      </c>
      <c r="B20" s="123" t="s">
        <v>48</v>
      </c>
      <c r="C20" s="77"/>
      <c r="D20" s="98">
        <f>IF(ISBLANK($B20),"",IF(ISBLANK(C20),0,IF(C20&lt;11,LOOKUP(C20,bodovani!$A$2:$B$11),0)))</f>
        <v>0</v>
      </c>
      <c r="E20" s="85"/>
      <c r="F20" s="101">
        <f t="shared" si="0"/>
        <v>999</v>
      </c>
      <c r="G20" s="88"/>
      <c r="H20" s="98">
        <f>IF(ISBLANK($B20),"",IF(ISBLANK(G20),0,IF(G20&lt;11,LOOKUP(G20,bodovani!$A$2:$B$11),0)))</f>
        <v>0</v>
      </c>
      <c r="I20" s="85"/>
      <c r="J20" s="104">
        <f t="shared" si="1"/>
        <v>999</v>
      </c>
      <c r="K20" s="88"/>
      <c r="L20" s="107">
        <f>IF(ISBLANK($B20),"",IF(ISBLANK(K20),0,IF(K20&lt;11,LOOKUP(K20,bodovani!$A$2:$B$11),0)))</f>
        <v>0</v>
      </c>
      <c r="M20" s="85"/>
      <c r="N20" s="104" t="str">
        <f t="shared" si="2"/>
        <v>0</v>
      </c>
      <c r="O20" s="88"/>
      <c r="P20" s="107">
        <f>IF(ISBLANK($B20),"",IF(ISBLANK(O20),0,IF(O20&lt;11,LOOKUP(O20,bodovani!$A$2:$B$11),0)))</f>
        <v>0</v>
      </c>
      <c r="Q20" s="85"/>
      <c r="R20" s="104" t="str">
        <f t="shared" si="3"/>
        <v>0</v>
      </c>
      <c r="S20" s="91"/>
      <c r="T20" s="110">
        <f t="shared" si="4"/>
        <v>0</v>
      </c>
      <c r="U20" s="115">
        <v>0</v>
      </c>
      <c r="V20" s="116">
        <f t="shared" si="5"/>
        <v>999</v>
      </c>
      <c r="W20" s="117">
        <v>14</v>
      </c>
      <c r="AE20">
        <v>0</v>
      </c>
      <c r="AF20">
        <v>12</v>
      </c>
      <c r="AG20">
        <v>0</v>
      </c>
    </row>
    <row r="21" spans="1:33" ht="12.75">
      <c r="A21" s="94">
        <v>15</v>
      </c>
      <c r="B21" s="79">
        <v>15</v>
      </c>
      <c r="C21" s="77"/>
      <c r="D21" s="98">
        <f>IF(ISBLANK($B21),"",IF(ISBLANK(C21),0,IF(C21&lt;11,LOOKUP(C21,bodovani!$A$2:$B$11),0)))</f>
        <v>0</v>
      </c>
      <c r="E21" s="85"/>
      <c r="F21" s="101">
        <f t="shared" si="0"/>
        <v>999</v>
      </c>
      <c r="G21" s="88"/>
      <c r="H21" s="98">
        <f>IF(ISBLANK($B21),"",IF(ISBLANK(G21),0,IF(G21&lt;11,LOOKUP(G21,bodovani!$A$2:$B$11),0)))</f>
        <v>0</v>
      </c>
      <c r="I21" s="85"/>
      <c r="J21" s="104">
        <f t="shared" si="1"/>
        <v>999</v>
      </c>
      <c r="K21" s="88"/>
      <c r="L21" s="107">
        <f>IF(ISBLANK($B21),"",IF(ISBLANK(K21),0,IF(K21&lt;11,LOOKUP(K21,bodovani!$A$2:$B$11),0)))</f>
        <v>0</v>
      </c>
      <c r="M21" s="85"/>
      <c r="N21" s="104" t="str">
        <f t="shared" si="2"/>
        <v>0</v>
      </c>
      <c r="O21" s="88"/>
      <c r="P21" s="107">
        <f>IF(ISBLANK($B21),"",IF(ISBLANK(O21),0,IF(O21&lt;11,LOOKUP(O21,bodovani!$A$2:$B$11),0)))</f>
        <v>0</v>
      </c>
      <c r="Q21" s="85"/>
      <c r="R21" s="104" t="str">
        <f t="shared" si="3"/>
        <v>0</v>
      </c>
      <c r="S21" s="90"/>
      <c r="T21" s="110">
        <f t="shared" si="4"/>
        <v>0</v>
      </c>
      <c r="U21" s="115"/>
      <c r="V21" s="116">
        <f t="shared" si="5"/>
        <v>999</v>
      </c>
      <c r="W21" s="117"/>
      <c r="AE21">
        <v>5</v>
      </c>
      <c r="AF21">
        <v>15</v>
      </c>
      <c r="AG21">
        <v>37</v>
      </c>
    </row>
    <row r="22" spans="1:33" ht="12.75">
      <c r="A22" s="94">
        <v>16</v>
      </c>
      <c r="B22" s="81">
        <v>16</v>
      </c>
      <c r="C22" s="77"/>
      <c r="D22" s="98">
        <f>IF(ISBLANK($B22),"",IF(ISBLANK(C22),0,IF(C22&lt;11,LOOKUP(C22,bodovani!$A$2:$B$11),0)))</f>
        <v>0</v>
      </c>
      <c r="E22" s="85"/>
      <c r="F22" s="101">
        <f t="shared" si="0"/>
        <v>999</v>
      </c>
      <c r="G22" s="88"/>
      <c r="H22" s="98">
        <f>IF(ISBLANK($B22),"",IF(ISBLANK(G22),0,IF(G22&lt;11,LOOKUP(G22,bodovani!$A$2:$B$11),0)))</f>
        <v>0</v>
      </c>
      <c r="I22" s="85"/>
      <c r="J22" s="104">
        <f t="shared" si="1"/>
        <v>999</v>
      </c>
      <c r="K22" s="88"/>
      <c r="L22" s="107">
        <f>IF(ISBLANK($B22),"",IF(ISBLANK(K22),0,IF(K22&lt;11,LOOKUP(K22,bodovani!$A$2:$B$11),0)))</f>
        <v>0</v>
      </c>
      <c r="M22" s="85"/>
      <c r="N22" s="104" t="str">
        <f t="shared" si="2"/>
        <v>0</v>
      </c>
      <c r="O22" s="88"/>
      <c r="P22" s="107">
        <f>IF(ISBLANK($B22),"",IF(ISBLANK(O22),0,IF(O22&lt;11,LOOKUP(O22,bodovani!$A$2:$B$11),0)))</f>
        <v>0</v>
      </c>
      <c r="Q22" s="85"/>
      <c r="R22" s="104" t="str">
        <f t="shared" si="3"/>
        <v>0</v>
      </c>
      <c r="S22" s="92"/>
      <c r="T22" s="110">
        <f t="shared" si="4"/>
        <v>0</v>
      </c>
      <c r="U22" s="115"/>
      <c r="V22" s="116">
        <f t="shared" si="5"/>
        <v>999</v>
      </c>
      <c r="W22" s="117"/>
      <c r="AE22">
        <v>4</v>
      </c>
      <c r="AF22">
        <v>33</v>
      </c>
      <c r="AG22">
        <v>1999</v>
      </c>
    </row>
    <row r="23" spans="1:33" ht="12.75">
      <c r="A23" s="94">
        <v>17</v>
      </c>
      <c r="B23" s="80">
        <v>17</v>
      </c>
      <c r="C23" s="77"/>
      <c r="D23" s="98">
        <f>IF(ISBLANK($B23),"",IF(ISBLANK(C23),0,IF(C23&lt;11,LOOKUP(C23,bodovani!$A$2:$B$11),0)))</f>
        <v>0</v>
      </c>
      <c r="E23" s="85"/>
      <c r="F23" s="101">
        <f t="shared" si="0"/>
        <v>999</v>
      </c>
      <c r="G23" s="88"/>
      <c r="H23" s="98">
        <f>IF(ISBLANK($B23),"",IF(ISBLANK(G23),0,IF(G23&lt;11,LOOKUP(G23,bodovani!$A$2:$B$11),0)))</f>
        <v>0</v>
      </c>
      <c r="I23" s="85"/>
      <c r="J23" s="104">
        <f t="shared" si="1"/>
        <v>999</v>
      </c>
      <c r="K23" s="88"/>
      <c r="L23" s="107">
        <f>IF(ISBLANK($B23),"",IF(ISBLANK(K23),0,IF(K23&lt;11,LOOKUP(K23,bodovani!$A$2:$B$11),0)))</f>
        <v>0</v>
      </c>
      <c r="M23" s="85"/>
      <c r="N23" s="104" t="str">
        <f t="shared" si="2"/>
        <v>0</v>
      </c>
      <c r="O23" s="88"/>
      <c r="P23" s="107">
        <f>IF(ISBLANK($B23),"",IF(ISBLANK(O23),0,IF(O23&lt;11,LOOKUP(O23,bodovani!$A$2:$B$11),0)))</f>
        <v>0</v>
      </c>
      <c r="Q23" s="85"/>
      <c r="R23" s="104" t="str">
        <f t="shared" si="3"/>
        <v>0</v>
      </c>
      <c r="S23" s="91"/>
      <c r="T23" s="110">
        <f t="shared" si="4"/>
        <v>0</v>
      </c>
      <c r="U23" s="115"/>
      <c r="V23" s="116">
        <f t="shared" si="5"/>
        <v>999</v>
      </c>
      <c r="W23" s="117"/>
      <c r="AE23">
        <v>4</v>
      </c>
      <c r="AF23">
        <v>27</v>
      </c>
      <c r="AG23">
        <v>0</v>
      </c>
    </row>
    <row r="24" spans="1:33" ht="12.75">
      <c r="A24" s="94">
        <v>18</v>
      </c>
      <c r="B24" s="80">
        <v>18</v>
      </c>
      <c r="C24" s="77"/>
      <c r="D24" s="98">
        <f>IF(ISBLANK($B24),"",IF(ISBLANK(C24),0,IF(C24&lt;11,LOOKUP(C24,bodovani!$A$2:$B$11),0)))</f>
        <v>0</v>
      </c>
      <c r="E24" s="85"/>
      <c r="F24" s="101">
        <f t="shared" si="0"/>
        <v>999</v>
      </c>
      <c r="G24" s="88"/>
      <c r="H24" s="98">
        <f>IF(ISBLANK($B24),"",IF(ISBLANK(G24),0,IF(G24&lt;11,LOOKUP(G24,bodovani!$A$2:$B$11),0)))</f>
        <v>0</v>
      </c>
      <c r="I24" s="85"/>
      <c r="J24" s="104">
        <f t="shared" si="1"/>
        <v>999</v>
      </c>
      <c r="K24" s="88"/>
      <c r="L24" s="107">
        <f>IF(ISBLANK($B24),"",IF(ISBLANK(K24),0,IF(K24&lt;11,LOOKUP(K24,bodovani!$A$2:$B$11),0)))</f>
        <v>0</v>
      </c>
      <c r="M24" s="85"/>
      <c r="N24" s="104" t="str">
        <f t="shared" si="2"/>
        <v>0</v>
      </c>
      <c r="O24" s="88"/>
      <c r="P24" s="107">
        <f>IF(ISBLANK($B24),"",IF(ISBLANK(O24),0,IF(O24&lt;11,LOOKUP(O24,bodovani!$A$2:$B$11),0)))</f>
        <v>0</v>
      </c>
      <c r="Q24" s="85"/>
      <c r="R24" s="104" t="str">
        <f t="shared" si="3"/>
        <v>0</v>
      </c>
      <c r="S24" s="91"/>
      <c r="T24" s="110">
        <f t="shared" si="4"/>
        <v>0</v>
      </c>
      <c r="U24" s="115"/>
      <c r="V24" s="116">
        <f t="shared" si="5"/>
        <v>999</v>
      </c>
      <c r="W24" s="117"/>
      <c r="AE24">
        <v>3</v>
      </c>
      <c r="AF24">
        <v>26</v>
      </c>
      <c r="AG24">
        <v>29</v>
      </c>
    </row>
    <row r="25" spans="1:33" ht="12.75">
      <c r="A25" s="94">
        <v>19</v>
      </c>
      <c r="B25" s="80">
        <v>19</v>
      </c>
      <c r="C25" s="77"/>
      <c r="D25" s="98">
        <f>IF(ISBLANK($B25),"",IF(ISBLANK(C25),0,IF(C25&lt;11,LOOKUP(C25,bodovani!$A$2:$B$11),0)))</f>
        <v>0</v>
      </c>
      <c r="E25" s="85"/>
      <c r="F25" s="101">
        <f t="shared" si="0"/>
        <v>999</v>
      </c>
      <c r="G25" s="88"/>
      <c r="H25" s="98">
        <f>IF(ISBLANK($B25),"",IF(ISBLANK(G25),0,IF(G25&lt;11,LOOKUP(G25,bodovani!$A$2:$B$11),0)))</f>
        <v>0</v>
      </c>
      <c r="I25" s="85"/>
      <c r="J25" s="104">
        <f t="shared" si="1"/>
        <v>999</v>
      </c>
      <c r="K25" s="88"/>
      <c r="L25" s="107">
        <f>IF(ISBLANK($B25),"",IF(ISBLANK(K25),0,IF(K25&lt;11,LOOKUP(K25,bodovani!$A$2:$B$11),0)))</f>
        <v>0</v>
      </c>
      <c r="M25" s="85"/>
      <c r="N25" s="104" t="str">
        <f t="shared" si="2"/>
        <v>0</v>
      </c>
      <c r="O25" s="88"/>
      <c r="P25" s="107">
        <f>IF(ISBLANK($B25),"",IF(ISBLANK(O25),0,IF(O25&lt;11,LOOKUP(O25,bodovani!$A$2:$B$11),0)))</f>
        <v>0</v>
      </c>
      <c r="Q25" s="85"/>
      <c r="R25" s="104" t="str">
        <f t="shared" si="3"/>
        <v>0</v>
      </c>
      <c r="S25" s="91"/>
      <c r="T25" s="110">
        <f t="shared" si="4"/>
        <v>0</v>
      </c>
      <c r="U25" s="115"/>
      <c r="V25" s="116">
        <f t="shared" si="5"/>
        <v>999</v>
      </c>
      <c r="W25" s="117"/>
      <c r="AE25">
        <v>3</v>
      </c>
      <c r="AF25">
        <v>20</v>
      </c>
      <c r="AG25">
        <v>1999</v>
      </c>
    </row>
    <row r="26" spans="1:33" ht="13.5" thickBot="1">
      <c r="A26" s="96">
        <v>20</v>
      </c>
      <c r="B26" s="82">
        <v>20</v>
      </c>
      <c r="C26" s="83"/>
      <c r="D26" s="99">
        <f>IF(ISBLANK($B26),"",IF(ISBLANK(C26),0,IF(C26&lt;11,LOOKUP(C26,bodovani!$A$2:$B$11),0)))</f>
        <v>0</v>
      </c>
      <c r="E26" s="86"/>
      <c r="F26" s="102">
        <f t="shared" si="0"/>
        <v>999</v>
      </c>
      <c r="G26" s="89"/>
      <c r="H26" s="99">
        <f>IF(ISBLANK($B26),"",IF(ISBLANK(G26),0,IF(G26&lt;11,LOOKUP(G26,bodovani!$A$2:$B$11),0)))</f>
        <v>0</v>
      </c>
      <c r="I26" s="86"/>
      <c r="J26" s="105">
        <f t="shared" si="1"/>
        <v>999</v>
      </c>
      <c r="K26" s="89"/>
      <c r="L26" s="108">
        <f>IF(ISBLANK($B26),"",IF(ISBLANK(K26),0,IF(K26&lt;11,LOOKUP(K26,bodovani!$A$2:$B$11),0)))</f>
        <v>0</v>
      </c>
      <c r="M26" s="86"/>
      <c r="N26" s="105" t="str">
        <f t="shared" si="2"/>
        <v>0</v>
      </c>
      <c r="O26" s="89"/>
      <c r="P26" s="108">
        <f>IF(ISBLANK($B26),"",IF(ISBLANK(O26),0,IF(O26&lt;11,LOOKUP(O26,bodovani!$A$2:$B$11),0)))</f>
        <v>0</v>
      </c>
      <c r="Q26" s="86"/>
      <c r="R26" s="105" t="str">
        <f t="shared" si="3"/>
        <v>0</v>
      </c>
      <c r="S26" s="93"/>
      <c r="T26" s="111">
        <f t="shared" si="4"/>
        <v>0</v>
      </c>
      <c r="U26" s="118"/>
      <c r="V26" s="119">
        <f t="shared" si="5"/>
        <v>999</v>
      </c>
      <c r="W26" s="120"/>
      <c r="AE26">
        <v>2</v>
      </c>
      <c r="AF26">
        <v>37</v>
      </c>
      <c r="AG26">
        <v>1999</v>
      </c>
    </row>
    <row r="30" ht="13.5" thickBot="1"/>
    <row r="31" ht="13.5" thickBot="1">
      <c r="U31" s="24"/>
    </row>
  </sheetData>
  <sheetProtection/>
  <mergeCells count="7">
    <mergeCell ref="A5:A6"/>
    <mergeCell ref="B1:V1"/>
    <mergeCell ref="G5:J5"/>
    <mergeCell ref="K5:N5"/>
    <mergeCell ref="O5:R5"/>
    <mergeCell ref="B5:B6"/>
    <mergeCell ref="C5:F5"/>
  </mergeCells>
  <printOptions/>
  <pageMargins left="0.787401575" right="0.787401575" top="1.55" bottom="0.984251969" header="0.4921259845" footer="0.4921259845"/>
  <pageSetup fitToHeight="1" fitToWidth="1" orientation="landscape" paperSize="9" scale="71"/>
  <headerFooter alignWithMargins="0">
    <oddHeader>&amp;C&amp;A</oddHeader>
    <oddFooter>&amp;CStrana &amp;P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A1:AH30"/>
  <sheetViews>
    <sheetView showGridLines="0" zoomScale="95" zoomScaleNormal="95" workbookViewId="0" topLeftCell="B1">
      <selection activeCell="E21" sqref="E21"/>
    </sheetView>
  </sheetViews>
  <sheetFormatPr defaultColWidth="8.75390625" defaultRowHeight="12.75"/>
  <cols>
    <col min="1" max="1" width="6.375" style="0" customWidth="1"/>
    <col min="2" max="2" width="19.75390625" style="22" customWidth="1"/>
    <col min="3" max="3" width="4.875" style="2" customWidth="1"/>
    <col min="4" max="4" width="5.00390625" style="3" customWidth="1"/>
    <col min="5" max="5" width="9.75390625" style="3" customWidth="1"/>
    <col min="6" max="6" width="8.875" style="0" customWidth="1"/>
    <col min="7" max="8" width="5.00390625" style="2" customWidth="1"/>
    <col min="9" max="9" width="9.75390625" style="2" customWidth="1"/>
    <col min="10" max="10" width="8.00390625" style="0" customWidth="1"/>
    <col min="11" max="12" width="5.00390625" style="2" customWidth="1"/>
    <col min="13" max="13" width="9.75390625" style="2" customWidth="1"/>
    <col min="14" max="14" width="8.00390625" style="0" customWidth="1"/>
    <col min="15" max="16" width="5.00390625" style="2" customWidth="1"/>
    <col min="17" max="17" width="9.75390625" style="2" customWidth="1"/>
    <col min="18" max="18" width="8.375" style="0" customWidth="1"/>
    <col min="19" max="19" width="6.75390625" style="0" customWidth="1"/>
    <col min="20" max="20" width="8.25390625" style="0" customWidth="1"/>
    <col min="21" max="21" width="11.125" style="0" customWidth="1"/>
    <col min="22" max="22" width="8.75390625" style="0" customWidth="1"/>
    <col min="23" max="23" width="11.00390625" style="25" customWidth="1"/>
    <col min="24" max="26" width="8.75390625" style="0" customWidth="1"/>
    <col min="27" max="27" width="12.75390625" style="0" bestFit="1" customWidth="1"/>
    <col min="28" max="28" width="10.00390625" style="0" bestFit="1" customWidth="1"/>
  </cols>
  <sheetData>
    <row r="1" spans="2:22" ht="48">
      <c r="B1" s="133" t="s">
        <v>59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</row>
    <row r="3" ht="18">
      <c r="B3" s="1"/>
    </row>
    <row r="4" spans="2:15" ht="21.75" thickBot="1">
      <c r="B4" s="4" t="s">
        <v>10</v>
      </c>
      <c r="C4" s="27"/>
      <c r="G4" s="27"/>
      <c r="K4" s="27"/>
      <c r="O4" s="27"/>
    </row>
    <row r="5" spans="1:23" ht="13.5" thickBot="1">
      <c r="A5" s="131" t="s">
        <v>20</v>
      </c>
      <c r="B5" s="131" t="s">
        <v>21</v>
      </c>
      <c r="C5" s="134" t="s">
        <v>22</v>
      </c>
      <c r="D5" s="135"/>
      <c r="E5" s="135"/>
      <c r="F5" s="136"/>
      <c r="G5" s="134" t="s">
        <v>23</v>
      </c>
      <c r="H5" s="135"/>
      <c r="I5" s="135"/>
      <c r="J5" s="136"/>
      <c r="K5" s="134" t="s">
        <v>60</v>
      </c>
      <c r="L5" s="135"/>
      <c r="M5" s="135"/>
      <c r="N5" s="136"/>
      <c r="O5" s="134" t="s">
        <v>61</v>
      </c>
      <c r="P5" s="135"/>
      <c r="Q5" s="135"/>
      <c r="R5" s="136"/>
      <c r="S5" s="33" t="s">
        <v>15</v>
      </c>
      <c r="T5" s="13" t="s">
        <v>1</v>
      </c>
      <c r="U5" s="13" t="s">
        <v>18</v>
      </c>
      <c r="V5" s="13" t="s">
        <v>2</v>
      </c>
      <c r="W5" s="30" t="s">
        <v>3</v>
      </c>
    </row>
    <row r="6" spans="1:24" ht="13.5" thickBot="1">
      <c r="A6" s="132"/>
      <c r="B6" s="132"/>
      <c r="C6" s="6" t="s">
        <v>4</v>
      </c>
      <c r="D6" s="7" t="s">
        <v>5</v>
      </c>
      <c r="E6" s="7" t="s">
        <v>13</v>
      </c>
      <c r="F6" s="10" t="s">
        <v>2</v>
      </c>
      <c r="G6" s="6" t="s">
        <v>4</v>
      </c>
      <c r="H6" s="9" t="s">
        <v>5</v>
      </c>
      <c r="I6" s="6" t="s">
        <v>14</v>
      </c>
      <c r="J6" s="10" t="s">
        <v>2</v>
      </c>
      <c r="K6" s="6" t="s">
        <v>4</v>
      </c>
      <c r="L6" s="11" t="s">
        <v>5</v>
      </c>
      <c r="M6" s="12" t="s">
        <v>14</v>
      </c>
      <c r="N6" s="8" t="s">
        <v>2</v>
      </c>
      <c r="O6" s="14" t="s">
        <v>4</v>
      </c>
      <c r="P6" s="15" t="s">
        <v>5</v>
      </c>
      <c r="Q6" s="12" t="s">
        <v>14</v>
      </c>
      <c r="R6" s="13" t="s">
        <v>2</v>
      </c>
      <c r="S6" s="31" t="s">
        <v>16</v>
      </c>
      <c r="T6" s="31" t="s">
        <v>6</v>
      </c>
      <c r="U6" s="31" t="s">
        <v>19</v>
      </c>
      <c r="V6" s="31" t="s">
        <v>6</v>
      </c>
      <c r="W6" s="32">
        <v>0</v>
      </c>
      <c r="X6" s="16"/>
    </row>
    <row r="7" spans="1:33" ht="12.75">
      <c r="A7" s="94">
        <v>1</v>
      </c>
      <c r="B7" s="74" t="s">
        <v>67</v>
      </c>
      <c r="C7" s="75">
        <v>1</v>
      </c>
      <c r="D7" s="97">
        <f>IF(ISBLANK($B7),"",IF(ISBLANK(C7),0,IF(C7&lt;11,LOOKUP(C7,bodovani!$A$2:$B$11),0)))</f>
        <v>11</v>
      </c>
      <c r="E7" s="84">
        <v>94.14</v>
      </c>
      <c r="F7" s="100">
        <f aca="true" t="shared" si="0" ref="F7:F26">IF(SUM(E$7:E$26)&gt;0,IF(ISNUMBER(E7),E7/(MIN(E$7:E$26)/100)-100,999),"0")</f>
        <v>0</v>
      </c>
      <c r="G7" s="87">
        <v>2</v>
      </c>
      <c r="H7" s="97">
        <f>IF(ISBLANK($B7),"",IF(ISBLANK(G7),0,IF(G7&lt;11,LOOKUP(G7,bodovani!$A$2:$B$11),0)))</f>
        <v>9</v>
      </c>
      <c r="I7" s="84">
        <v>100.58</v>
      </c>
      <c r="J7" s="103">
        <f aca="true" t="shared" si="1" ref="J7:J26">IF(SUM(I$7:I$26)&gt;0,IF(ISNUMBER(I7),I7/(MIN(I$7:I$26)/100)-100,999),"0")</f>
        <v>1.9770860792862237</v>
      </c>
      <c r="K7" s="87"/>
      <c r="L7" s="106">
        <f>IF(ISBLANK($B7),"",IF(ISBLANK(K7),0,IF(K7&lt;11,LOOKUP(K7,bodovani!$A$2:$B$11),0)))</f>
        <v>0</v>
      </c>
      <c r="M7" s="84"/>
      <c r="N7" s="103" t="str">
        <f aca="true" t="shared" si="2" ref="N7:N26">IF(SUM(M$7:M$26)&gt;0,IF(ISNUMBER(M7),M7/(MIN(M$7:M$26)/100)-100,999),"0")</f>
        <v>0</v>
      </c>
      <c r="O7" s="87"/>
      <c r="P7" s="106">
        <f>IF(ISBLANK($B7),"",IF(ISBLANK(O7),0,IF(O7&lt;11,LOOKUP(O7,bodovani!$A$2:$B$11),0)))</f>
        <v>0</v>
      </c>
      <c r="Q7" s="84"/>
      <c r="R7" s="103" t="str">
        <f aca="true" t="shared" si="3" ref="R7:R26">IF(SUM(Q$7:Q$26)&gt;0,IF(ISNUMBER(Q7),Q7/(MIN(Q$7:Q$26)/100)-100,999),"0")</f>
        <v>0</v>
      </c>
      <c r="S7" s="122"/>
      <c r="T7" s="109">
        <f aca="true" t="shared" si="4" ref="T7:T26">(D7+H7+L7+P7)-MIN(D7,H7,L7,P7)+S7</f>
        <v>20</v>
      </c>
      <c r="U7" s="112"/>
      <c r="V7" s="113">
        <f aca="true" t="shared" si="5" ref="V7:V26">(F7+J7+N7+R7)-MAX(F7,J7,N7,R7)</f>
        <v>0</v>
      </c>
      <c r="W7" s="114">
        <v>1</v>
      </c>
      <c r="AE7">
        <v>20</v>
      </c>
      <c r="AF7">
        <v>1</v>
      </c>
      <c r="AG7">
        <v>5</v>
      </c>
    </row>
    <row r="8" spans="1:33" ht="12.75">
      <c r="A8" s="94">
        <v>2</v>
      </c>
      <c r="B8" s="76" t="s">
        <v>46</v>
      </c>
      <c r="C8" s="77">
        <v>2</v>
      </c>
      <c r="D8" s="98">
        <f>IF(ISBLANK($B8),"",IF(ISBLANK(C8),0,IF(C8&lt;11,LOOKUP(C8,bodovani!$A$2:$B$11),0)))</f>
        <v>9</v>
      </c>
      <c r="E8" s="85">
        <v>101.02</v>
      </c>
      <c r="F8" s="101">
        <f t="shared" si="0"/>
        <v>7.308264287231779</v>
      </c>
      <c r="G8" s="88">
        <v>3</v>
      </c>
      <c r="H8" s="98">
        <f>IF(ISBLANK($B8),"",IF(ISBLANK(G8),0,IF(G8&lt;11,LOOKUP(G8,bodovani!$A$2:$B$11),0)))</f>
        <v>8</v>
      </c>
      <c r="I8" s="85">
        <v>104.22</v>
      </c>
      <c r="J8" s="104">
        <f t="shared" si="1"/>
        <v>5.667646760620499</v>
      </c>
      <c r="K8" s="88"/>
      <c r="L8" s="107">
        <f>IF(ISBLANK($B8),"",IF(ISBLANK(K8),0,IF(K8&lt;11,LOOKUP(K8,bodovani!$A$2:$B$11),0)))</f>
        <v>0</v>
      </c>
      <c r="M8" s="85"/>
      <c r="N8" s="104" t="str">
        <f t="shared" si="2"/>
        <v>0</v>
      </c>
      <c r="O8" s="88"/>
      <c r="P8" s="107">
        <f>IF(ISBLANK($B8),"",IF(ISBLANK(O8),0,IF(O8&lt;11,LOOKUP(O8,bodovani!$A$2:$B$11),0)))</f>
        <v>0</v>
      </c>
      <c r="Q8" s="85"/>
      <c r="R8" s="104" t="str">
        <f t="shared" si="3"/>
        <v>0</v>
      </c>
      <c r="S8" s="90"/>
      <c r="T8" s="110">
        <f t="shared" si="4"/>
        <v>17</v>
      </c>
      <c r="U8" s="115"/>
      <c r="V8" s="116">
        <f t="shared" si="5"/>
        <v>5.667646760620499</v>
      </c>
      <c r="W8" s="117">
        <v>2</v>
      </c>
      <c r="AE8">
        <v>19</v>
      </c>
      <c r="AF8">
        <v>7</v>
      </c>
      <c r="AG8">
        <v>3</v>
      </c>
    </row>
    <row r="9" spans="1:33" ht="12.75">
      <c r="A9" s="95">
        <v>3</v>
      </c>
      <c r="B9" s="78" t="s">
        <v>76</v>
      </c>
      <c r="C9" s="77">
        <v>3</v>
      </c>
      <c r="D9" s="98">
        <f>IF(ISBLANK($B9),"",IF(ISBLANK(C9),0,IF(C9&lt;11,LOOKUP(C9,bodovani!$A$2:$B$11),0)))</f>
        <v>8</v>
      </c>
      <c r="E9" s="85">
        <v>103.47</v>
      </c>
      <c r="F9" s="101">
        <f t="shared" si="0"/>
        <v>9.910771191841931</v>
      </c>
      <c r="G9" s="88">
        <v>4</v>
      </c>
      <c r="H9" s="98">
        <f>IF(ISBLANK($B9),"",IF(ISBLANK(G9),0,IF(G9&lt;11,LOOKUP(G9,bodovani!$A$2:$B$11),0)))</f>
        <v>7</v>
      </c>
      <c r="I9" s="85">
        <v>109.92</v>
      </c>
      <c r="J9" s="104">
        <f t="shared" si="1"/>
        <v>11.446821453918687</v>
      </c>
      <c r="K9" s="88"/>
      <c r="L9" s="107">
        <f>IF(ISBLANK($B9),"",IF(ISBLANK(K9),0,IF(K9&lt;11,LOOKUP(K9,bodovani!$A$2:$B$11),0)))</f>
        <v>0</v>
      </c>
      <c r="M9" s="85"/>
      <c r="N9" s="104" t="str">
        <f t="shared" si="2"/>
        <v>0</v>
      </c>
      <c r="O9" s="88"/>
      <c r="P9" s="107">
        <f>IF(ISBLANK($B9),"",IF(ISBLANK(O9),0,IF(O9&lt;11,LOOKUP(O9,bodovani!$A$2:$B$11),0)))</f>
        <v>0</v>
      </c>
      <c r="Q9" s="85"/>
      <c r="R9" s="104" t="str">
        <f t="shared" si="3"/>
        <v>0</v>
      </c>
      <c r="S9" s="92"/>
      <c r="T9" s="110">
        <f t="shared" si="4"/>
        <v>15</v>
      </c>
      <c r="U9" s="115"/>
      <c r="V9" s="116">
        <f t="shared" si="5"/>
        <v>9.910771191841931</v>
      </c>
      <c r="W9" s="117">
        <v>3</v>
      </c>
      <c r="AE9">
        <v>19</v>
      </c>
      <c r="AF9">
        <v>4</v>
      </c>
      <c r="AG9">
        <v>1999</v>
      </c>
    </row>
    <row r="10" spans="1:33" s="17" customFormat="1" ht="12.75">
      <c r="A10" s="94">
        <v>4</v>
      </c>
      <c r="B10" s="123" t="s">
        <v>47</v>
      </c>
      <c r="C10" s="77">
        <v>19</v>
      </c>
      <c r="D10" s="98">
        <f>IF(ISBLANK($B10),"",IF(ISBLANK(C10),0,IF(C10&lt;11,LOOKUP(C10,bodovani!$A$2:$B$11),0)))</f>
        <v>0</v>
      </c>
      <c r="E10" s="85">
        <v>145.1</v>
      </c>
      <c r="F10" s="101">
        <f t="shared" si="0"/>
        <v>54.13214361589121</v>
      </c>
      <c r="G10" s="88">
        <v>1</v>
      </c>
      <c r="H10" s="98">
        <f>IF(ISBLANK($B10),"",IF(ISBLANK(G10),0,IF(G10&lt;11,LOOKUP(G10,bodovani!$A$2:$B$11),0)))</f>
        <v>11</v>
      </c>
      <c r="I10" s="85">
        <v>98.63</v>
      </c>
      <c r="J10" s="104">
        <f t="shared" si="1"/>
        <v>0</v>
      </c>
      <c r="K10" s="88"/>
      <c r="L10" s="107">
        <f>IF(ISBLANK($B10),"",IF(ISBLANK(K10),0,IF(K10&lt;11,LOOKUP(K10,bodovani!$A$2:$B$11),0)))</f>
        <v>0</v>
      </c>
      <c r="M10" s="85"/>
      <c r="N10" s="104" t="str">
        <f t="shared" si="2"/>
        <v>0</v>
      </c>
      <c r="O10" s="88"/>
      <c r="P10" s="107">
        <f>IF(ISBLANK($B10),"",IF(ISBLANK(O10),0,IF(O10&lt;11,LOOKUP(O10,bodovani!$A$2:$B$11),0)))</f>
        <v>0</v>
      </c>
      <c r="Q10" s="85"/>
      <c r="R10" s="104" t="str">
        <f t="shared" si="3"/>
        <v>0</v>
      </c>
      <c r="S10" s="91"/>
      <c r="T10" s="110">
        <f t="shared" si="4"/>
        <v>11</v>
      </c>
      <c r="U10" s="115">
        <v>1</v>
      </c>
      <c r="V10" s="116">
        <f t="shared" si="5"/>
        <v>0</v>
      </c>
      <c r="W10" s="117">
        <v>4</v>
      </c>
      <c r="Z10"/>
      <c r="AB10"/>
      <c r="AD10"/>
      <c r="AE10" s="17">
        <v>18</v>
      </c>
      <c r="AF10" s="17">
        <v>9</v>
      </c>
      <c r="AG10" s="17">
        <v>4</v>
      </c>
    </row>
    <row r="11" spans="1:33" s="19" customFormat="1" ht="12.75">
      <c r="A11" s="94">
        <v>5</v>
      </c>
      <c r="B11" s="79" t="s">
        <v>34</v>
      </c>
      <c r="C11" s="77">
        <v>4</v>
      </c>
      <c r="D11" s="98">
        <f>IF(ISBLANK($B11),"",IF(ISBLANK(C11),0,IF(C11&lt;11,LOOKUP(C11,bodovani!$A$2:$B$11),0)))</f>
        <v>7</v>
      </c>
      <c r="E11" s="85">
        <v>104.98</v>
      </c>
      <c r="F11" s="101">
        <f t="shared" si="0"/>
        <v>11.514765243254729</v>
      </c>
      <c r="G11" s="88">
        <v>7</v>
      </c>
      <c r="H11" s="98">
        <f>IF(ISBLANK($B11),"",IF(ISBLANK(G11),0,IF(G11&lt;11,LOOKUP(G11,bodovani!$A$2:$B$11),0)))</f>
        <v>4</v>
      </c>
      <c r="I11" s="85">
        <v>112.82</v>
      </c>
      <c r="J11" s="104">
        <f t="shared" si="1"/>
        <v>14.387103315421271</v>
      </c>
      <c r="K11" s="88"/>
      <c r="L11" s="107">
        <f>IF(ISBLANK($B11),"",IF(ISBLANK(K11),0,IF(K11&lt;11,LOOKUP(K11,bodovani!$A$2:$B$11),0)))</f>
        <v>0</v>
      </c>
      <c r="M11" s="85"/>
      <c r="N11" s="104" t="str">
        <f t="shared" si="2"/>
        <v>0</v>
      </c>
      <c r="O11" s="88"/>
      <c r="P11" s="107">
        <f>IF(ISBLANK($B11),"",IF(ISBLANK(O11),0,IF(O11&lt;11,LOOKUP(O11,bodovani!$A$2:$B$11),0)))</f>
        <v>0</v>
      </c>
      <c r="Q11" s="85"/>
      <c r="R11" s="104" t="str">
        <f t="shared" si="3"/>
        <v>0</v>
      </c>
      <c r="S11" s="90"/>
      <c r="T11" s="110">
        <f t="shared" si="4"/>
        <v>11</v>
      </c>
      <c r="U11" s="115">
        <v>1</v>
      </c>
      <c r="V11" s="116">
        <f t="shared" si="5"/>
        <v>11.514765243254729</v>
      </c>
      <c r="W11" s="117">
        <v>5</v>
      </c>
      <c r="X11" s="18"/>
      <c r="Z11"/>
      <c r="AB11"/>
      <c r="AD11"/>
      <c r="AE11" s="19">
        <v>17</v>
      </c>
      <c r="AF11" s="19">
        <v>2</v>
      </c>
      <c r="AG11" s="19">
        <v>2</v>
      </c>
    </row>
    <row r="12" spans="1:34" s="19" customFormat="1" ht="12.75">
      <c r="A12" s="94">
        <v>6</v>
      </c>
      <c r="B12" s="81" t="s">
        <v>50</v>
      </c>
      <c r="C12" s="77">
        <v>7</v>
      </c>
      <c r="D12" s="98">
        <f>IF(ISBLANK($B12),"",IF(ISBLANK(C12),0,IF(C12&lt;11,LOOKUP(C12,bodovani!$A$2:$B$11),0)))</f>
        <v>4</v>
      </c>
      <c r="E12" s="85">
        <v>112.73</v>
      </c>
      <c r="F12" s="101">
        <f t="shared" si="0"/>
        <v>19.747185043552165</v>
      </c>
      <c r="G12" s="88">
        <v>5</v>
      </c>
      <c r="H12" s="98">
        <f>IF(ISBLANK($B12),"",IF(ISBLANK(G12),0,IF(G12&lt;11,LOOKUP(G12,bodovani!$A$2:$B$11),0)))</f>
        <v>6</v>
      </c>
      <c r="I12" s="85">
        <v>111.72</v>
      </c>
      <c r="J12" s="104">
        <f t="shared" si="1"/>
        <v>13.271823988644428</v>
      </c>
      <c r="K12" s="88"/>
      <c r="L12" s="107">
        <f>IF(ISBLANK($B12),"",IF(ISBLANK(K12),0,IF(K12&lt;11,LOOKUP(K12,bodovani!$A$2:$B$11),0)))</f>
        <v>0</v>
      </c>
      <c r="M12" s="85"/>
      <c r="N12" s="104" t="str">
        <f t="shared" si="2"/>
        <v>0</v>
      </c>
      <c r="O12" s="88"/>
      <c r="P12" s="107">
        <f>IF(ISBLANK($B12),"",IF(ISBLANK(O12),0,IF(O12&lt;11,LOOKUP(O12,bodovani!$A$2:$B$11),0)))</f>
        <v>0</v>
      </c>
      <c r="Q12" s="85"/>
      <c r="R12" s="104" t="str">
        <f t="shared" si="3"/>
        <v>0</v>
      </c>
      <c r="S12" s="91"/>
      <c r="T12" s="110">
        <f t="shared" si="4"/>
        <v>10</v>
      </c>
      <c r="U12" s="115"/>
      <c r="V12" s="116">
        <f t="shared" si="5"/>
        <v>13.271823988644428</v>
      </c>
      <c r="W12" s="117">
        <v>6</v>
      </c>
      <c r="X12" s="18"/>
      <c r="Z12"/>
      <c r="AB12"/>
      <c r="AD12"/>
      <c r="AE12" s="26">
        <v>14</v>
      </c>
      <c r="AF12" s="23">
        <v>8</v>
      </c>
      <c r="AG12" s="23">
        <v>6</v>
      </c>
      <c r="AH12" s="23"/>
    </row>
    <row r="13" spans="1:33" s="17" customFormat="1" ht="12.75">
      <c r="A13" s="94">
        <v>7</v>
      </c>
      <c r="B13" s="79" t="s">
        <v>78</v>
      </c>
      <c r="C13" s="77">
        <v>6</v>
      </c>
      <c r="D13" s="98">
        <f>IF(ISBLANK($B13),"",IF(ISBLANK(C13),0,IF(C13&lt;11,LOOKUP(C13,bodovani!$A$2:$B$11),0)))</f>
        <v>5</v>
      </c>
      <c r="E13" s="85">
        <v>109.76</v>
      </c>
      <c r="F13" s="101">
        <f t="shared" si="0"/>
        <v>16.592309326534945</v>
      </c>
      <c r="G13" s="88">
        <v>8</v>
      </c>
      <c r="H13" s="98">
        <f>IF(ISBLANK($B13),"",IF(ISBLANK(G13),0,IF(G13&lt;11,LOOKUP(G13,bodovani!$A$2:$B$11),0)))</f>
        <v>3</v>
      </c>
      <c r="I13" s="85">
        <v>113.37</v>
      </c>
      <c r="J13" s="104">
        <f t="shared" si="1"/>
        <v>14.9447429788097</v>
      </c>
      <c r="K13" s="88"/>
      <c r="L13" s="107">
        <f>IF(ISBLANK($B13),"",IF(ISBLANK(K13),0,IF(K13&lt;11,LOOKUP(K13,bodovani!$A$2:$B$11),0)))</f>
        <v>0</v>
      </c>
      <c r="M13" s="85"/>
      <c r="N13" s="104" t="str">
        <f t="shared" si="2"/>
        <v>0</v>
      </c>
      <c r="O13" s="88"/>
      <c r="P13" s="107">
        <f>IF(ISBLANK($B13),"",IF(ISBLANK(O13),0,IF(O13&lt;11,LOOKUP(O13,bodovani!$A$2:$B$11),0)))</f>
        <v>0</v>
      </c>
      <c r="Q13" s="85"/>
      <c r="R13" s="104" t="str">
        <f t="shared" si="3"/>
        <v>0</v>
      </c>
      <c r="S13" s="90"/>
      <c r="T13" s="110">
        <f t="shared" si="4"/>
        <v>8</v>
      </c>
      <c r="U13" s="115"/>
      <c r="V13" s="116">
        <f t="shared" si="5"/>
        <v>14.9447429788097</v>
      </c>
      <c r="W13" s="117">
        <v>7</v>
      </c>
      <c r="X13" s="18"/>
      <c r="Z13"/>
      <c r="AB13"/>
      <c r="AD13"/>
      <c r="AE13" s="17">
        <v>10</v>
      </c>
      <c r="AF13" s="17">
        <v>10</v>
      </c>
      <c r="AG13" s="17">
        <v>9</v>
      </c>
    </row>
    <row r="14" spans="1:33" s="20" customFormat="1" ht="12.75">
      <c r="A14" s="94">
        <v>8</v>
      </c>
      <c r="B14" s="123" t="s">
        <v>77</v>
      </c>
      <c r="C14" s="77">
        <v>5</v>
      </c>
      <c r="D14" s="98">
        <f>IF(ISBLANK($B14),"",IF(ISBLANK(C14),0,IF(C14&lt;11,LOOKUP(C14,bodovani!$A$2:$B$11),0)))</f>
        <v>6</v>
      </c>
      <c r="E14" s="85">
        <v>106.88</v>
      </c>
      <c r="F14" s="101">
        <f t="shared" si="0"/>
        <v>13.533035903972802</v>
      </c>
      <c r="G14" s="88">
        <v>13</v>
      </c>
      <c r="H14" s="98">
        <f>IF(ISBLANK($B14),"",IF(ISBLANK(G14),0,IF(G14&lt;11,LOOKUP(G14,bodovani!$A$2:$B$11),0)))</f>
        <v>0</v>
      </c>
      <c r="I14" s="85">
        <v>121.21</v>
      </c>
      <c r="J14" s="104">
        <f t="shared" si="1"/>
        <v>22.893642907837375</v>
      </c>
      <c r="K14" s="88"/>
      <c r="L14" s="107">
        <f>IF(ISBLANK($B14),"",IF(ISBLANK(K14),0,IF(K14&lt;11,LOOKUP(K14,bodovani!$A$2:$B$11),0)))</f>
        <v>0</v>
      </c>
      <c r="M14" s="85"/>
      <c r="N14" s="104" t="str">
        <f t="shared" si="2"/>
        <v>0</v>
      </c>
      <c r="O14" s="88"/>
      <c r="P14" s="107">
        <f>IF(ISBLANK($B14),"",IF(ISBLANK(O14),0,IF(O14&lt;11,LOOKUP(O14,bodovani!$A$2:$B$11),0)))</f>
        <v>0</v>
      </c>
      <c r="Q14" s="85"/>
      <c r="R14" s="104" t="str">
        <f t="shared" si="3"/>
        <v>0</v>
      </c>
      <c r="S14" s="91"/>
      <c r="T14" s="110">
        <f t="shared" si="4"/>
        <v>6</v>
      </c>
      <c r="U14" s="115"/>
      <c r="V14" s="116">
        <f t="shared" si="5"/>
        <v>13.533035903972802</v>
      </c>
      <c r="W14" s="117">
        <v>8</v>
      </c>
      <c r="Z14"/>
      <c r="AB14"/>
      <c r="AD14"/>
      <c r="AE14" s="20">
        <v>9</v>
      </c>
      <c r="AF14" s="20">
        <v>6</v>
      </c>
      <c r="AG14" s="20">
        <v>7</v>
      </c>
    </row>
    <row r="15" spans="1:33" s="29" customFormat="1" ht="12.75">
      <c r="A15" s="94">
        <v>9</v>
      </c>
      <c r="B15" s="124" t="s">
        <v>90</v>
      </c>
      <c r="C15" s="77">
        <v>12</v>
      </c>
      <c r="D15" s="98">
        <f>IF(ISBLANK($B15),"",IF(ISBLANK(C15),0,IF(C15&lt;11,LOOKUP(C15,bodovani!$A$2:$B$11),0)))</f>
        <v>0</v>
      </c>
      <c r="E15" s="85">
        <v>109.91</v>
      </c>
      <c r="F15" s="101">
        <f t="shared" si="0"/>
        <v>16.75164648396006</v>
      </c>
      <c r="G15" s="88">
        <v>6</v>
      </c>
      <c r="H15" s="98">
        <f>IF(ISBLANK($B15),"",IF(ISBLANK(G15),0,IF(G15&lt;11,LOOKUP(G15,bodovani!$A$2:$B$11),0)))</f>
        <v>5</v>
      </c>
      <c r="I15" s="85">
        <v>111.99</v>
      </c>
      <c r="J15" s="104">
        <f t="shared" si="1"/>
        <v>13.545574368853295</v>
      </c>
      <c r="K15" s="88"/>
      <c r="L15" s="107">
        <f>IF(ISBLANK($B15),"",IF(ISBLANK(K15),0,IF(K15&lt;11,LOOKUP(K15,bodovani!$A$2:$B$11),0)))</f>
        <v>0</v>
      </c>
      <c r="M15" s="85"/>
      <c r="N15" s="104" t="str">
        <f t="shared" si="2"/>
        <v>0</v>
      </c>
      <c r="O15" s="88"/>
      <c r="P15" s="107">
        <f>IF(ISBLANK($B15),"",IF(ISBLANK(O15),0,IF(O15&lt;11,LOOKUP(O15,bodovani!$A$2:$B$11),0)))</f>
        <v>0</v>
      </c>
      <c r="Q15" s="85"/>
      <c r="R15" s="104" t="str">
        <f t="shared" si="3"/>
        <v>0</v>
      </c>
      <c r="S15" s="91"/>
      <c r="T15" s="110">
        <f t="shared" si="4"/>
        <v>5</v>
      </c>
      <c r="U15" s="115"/>
      <c r="V15" s="116">
        <f t="shared" si="5"/>
        <v>13.545574368853295</v>
      </c>
      <c r="W15" s="117">
        <v>9</v>
      </c>
      <c r="Z15" s="28"/>
      <c r="AB15" s="28"/>
      <c r="AD15" s="28"/>
      <c r="AE15" s="29">
        <v>7</v>
      </c>
      <c r="AF15" s="29">
        <v>11</v>
      </c>
      <c r="AG15" s="29">
        <v>10</v>
      </c>
    </row>
    <row r="16" spans="1:33" s="19" customFormat="1" ht="12.75" customHeight="1">
      <c r="A16" s="94">
        <v>10</v>
      </c>
      <c r="B16" s="124" t="s">
        <v>79</v>
      </c>
      <c r="C16" s="77">
        <v>8</v>
      </c>
      <c r="D16" s="98">
        <f>IF(ISBLANK($B16),"",IF(ISBLANK(C16),0,IF(C16&lt;11,LOOKUP(C16,bodovani!$A$2:$B$11),0)))</f>
        <v>3</v>
      </c>
      <c r="E16" s="85">
        <v>115.19</v>
      </c>
      <c r="F16" s="101">
        <f t="shared" si="0"/>
        <v>22.360314425323978</v>
      </c>
      <c r="G16" s="88">
        <v>15</v>
      </c>
      <c r="H16" s="98">
        <f>IF(ISBLANK($B16),"",IF(ISBLANK(G16),0,IF(G16&lt;11,LOOKUP(G16,bodovani!$A$2:$B$11),0)))</f>
        <v>0</v>
      </c>
      <c r="I16" s="85">
        <v>127.27</v>
      </c>
      <c r="J16" s="104">
        <f t="shared" si="1"/>
        <v>29.0378181080807</v>
      </c>
      <c r="K16" s="88"/>
      <c r="L16" s="107">
        <f>IF(ISBLANK($B16),"",IF(ISBLANK(K16),0,IF(K16&lt;11,LOOKUP(K16,bodovani!$A$2:$B$11),0)))</f>
        <v>0</v>
      </c>
      <c r="M16" s="85"/>
      <c r="N16" s="104" t="str">
        <f t="shared" si="2"/>
        <v>0</v>
      </c>
      <c r="O16" s="88"/>
      <c r="P16" s="107">
        <f>IF(ISBLANK($B16),"",IF(ISBLANK(O16),0,IF(O16&lt;11,LOOKUP(O16,bodovani!$A$2:$B$11),0)))</f>
        <v>0</v>
      </c>
      <c r="Q16" s="85"/>
      <c r="R16" s="104" t="str">
        <f t="shared" si="3"/>
        <v>0</v>
      </c>
      <c r="S16" s="91"/>
      <c r="T16" s="110">
        <f t="shared" si="4"/>
        <v>3</v>
      </c>
      <c r="U16" s="115">
        <v>1</v>
      </c>
      <c r="V16" s="116">
        <f t="shared" si="5"/>
        <v>22.360314425323978</v>
      </c>
      <c r="W16" s="117">
        <v>10</v>
      </c>
      <c r="Z16"/>
      <c r="AB16"/>
      <c r="AD16"/>
      <c r="AE16" s="19">
        <v>7</v>
      </c>
      <c r="AF16" s="19">
        <v>3</v>
      </c>
      <c r="AG16" s="19">
        <v>1999</v>
      </c>
    </row>
    <row r="17" spans="1:33" ht="12.75" customHeight="1">
      <c r="A17" s="94">
        <v>11</v>
      </c>
      <c r="B17" s="79" t="s">
        <v>68</v>
      </c>
      <c r="C17" s="77">
        <v>10</v>
      </c>
      <c r="D17" s="98">
        <f>IF(ISBLANK($B17),"",IF(ISBLANK(C17),0,IF(C17&lt;11,LOOKUP(C17,bodovani!$A$2:$B$11),0)))</f>
        <v>1</v>
      </c>
      <c r="E17" s="85">
        <v>999</v>
      </c>
      <c r="F17" s="101">
        <f t="shared" si="0"/>
        <v>961.1854684512427</v>
      </c>
      <c r="G17" s="88">
        <v>9</v>
      </c>
      <c r="H17" s="98">
        <f>IF(ISBLANK($B17),"",IF(ISBLANK(G17),0,IF(G17&lt;11,LOOKUP(G17,bodovani!$A$2:$B$11),0)))</f>
        <v>2</v>
      </c>
      <c r="I17" s="85">
        <v>171.35</v>
      </c>
      <c r="J17" s="104">
        <f t="shared" si="1"/>
        <v>73.73010240292001</v>
      </c>
      <c r="K17" s="88"/>
      <c r="L17" s="107">
        <f>IF(ISBLANK($B17),"",IF(ISBLANK(K17),0,IF(K17&lt;11,LOOKUP(K17,bodovani!$A$2:$B$11),0)))</f>
        <v>0</v>
      </c>
      <c r="M17" s="85"/>
      <c r="N17" s="104" t="str">
        <f t="shared" si="2"/>
        <v>0</v>
      </c>
      <c r="O17" s="88"/>
      <c r="P17" s="107">
        <f>IF(ISBLANK($B17),"",IF(ISBLANK(O17),0,IF(O17&lt;11,LOOKUP(O17,bodovani!$A$2:$B$11),0)))</f>
        <v>0</v>
      </c>
      <c r="Q17" s="85"/>
      <c r="R17" s="104" t="str">
        <f t="shared" si="3"/>
        <v>0</v>
      </c>
      <c r="S17" s="92"/>
      <c r="T17" s="110">
        <f t="shared" si="4"/>
        <v>3</v>
      </c>
      <c r="U17" s="115">
        <v>1</v>
      </c>
      <c r="V17" s="116">
        <f t="shared" si="5"/>
        <v>73.73010240292001</v>
      </c>
      <c r="W17" s="117">
        <v>11</v>
      </c>
      <c r="AE17">
        <v>2</v>
      </c>
      <c r="AF17">
        <v>5</v>
      </c>
      <c r="AG17">
        <v>0</v>
      </c>
    </row>
    <row r="18" spans="1:33" ht="12.75" customHeight="1">
      <c r="A18" s="94">
        <v>12</v>
      </c>
      <c r="B18" s="123" t="s">
        <v>80</v>
      </c>
      <c r="C18" s="77">
        <v>9</v>
      </c>
      <c r="D18" s="98">
        <f>IF(ISBLANK($B18),"",IF(ISBLANK(C18),0,IF(C18&lt;11,LOOKUP(C18,bodovani!$A$2:$B$11),0)))</f>
        <v>2</v>
      </c>
      <c r="E18" s="85">
        <v>115.61</v>
      </c>
      <c r="F18" s="101">
        <f t="shared" si="0"/>
        <v>22.806458466114293</v>
      </c>
      <c r="G18" s="88">
        <v>11</v>
      </c>
      <c r="H18" s="98">
        <f>IF(ISBLANK($B18),"",IF(ISBLANK(G18),0,IF(G18&lt;11,LOOKUP(G18,bodovani!$A$2:$B$11),0)))</f>
        <v>0</v>
      </c>
      <c r="I18" s="85">
        <v>114.62</v>
      </c>
      <c r="J18" s="104">
        <f t="shared" si="1"/>
        <v>16.212105850147026</v>
      </c>
      <c r="K18" s="88"/>
      <c r="L18" s="107">
        <f>IF(ISBLANK($B18),"",IF(ISBLANK(K18),0,IF(K18&lt;11,LOOKUP(K18,bodovani!$A$2:$B$11),0)))</f>
        <v>0</v>
      </c>
      <c r="M18" s="85"/>
      <c r="N18" s="104" t="str">
        <f t="shared" si="2"/>
        <v>0</v>
      </c>
      <c r="O18" s="88"/>
      <c r="P18" s="107">
        <f>IF(ISBLANK($B18),"",IF(ISBLANK(O18),0,IF(O18&lt;11,LOOKUP(O18,bodovani!$A$2:$B$11),0)))</f>
        <v>0</v>
      </c>
      <c r="Q18" s="85"/>
      <c r="R18" s="104" t="str">
        <f t="shared" si="3"/>
        <v>0</v>
      </c>
      <c r="S18" s="91"/>
      <c r="T18" s="110">
        <f t="shared" si="4"/>
        <v>2</v>
      </c>
      <c r="U18" s="115"/>
      <c r="V18" s="116">
        <f t="shared" si="5"/>
        <v>16.212105850147026</v>
      </c>
      <c r="W18" s="117">
        <v>12</v>
      </c>
      <c r="AE18">
        <v>0</v>
      </c>
      <c r="AF18">
        <v>14</v>
      </c>
      <c r="AG18">
        <v>0</v>
      </c>
    </row>
    <row r="19" spans="1:33" ht="12.75" customHeight="1">
      <c r="A19" s="94">
        <v>13</v>
      </c>
      <c r="B19" s="124" t="s">
        <v>89</v>
      </c>
      <c r="C19" s="77">
        <v>11</v>
      </c>
      <c r="D19" s="98">
        <f>IF(ISBLANK($B19),"",IF(ISBLANK(C19),0,IF(C19&lt;11,LOOKUP(C19,bodovani!$A$2:$B$11),0)))</f>
        <v>0</v>
      </c>
      <c r="E19" s="85">
        <v>109.35</v>
      </c>
      <c r="F19" s="101">
        <f t="shared" si="0"/>
        <v>16.156787762906305</v>
      </c>
      <c r="G19" s="88">
        <v>10</v>
      </c>
      <c r="H19" s="98">
        <f>IF(ISBLANK($B19),"",IF(ISBLANK(G19),0,IF(G19&lt;11,LOOKUP(G19,bodovani!$A$2:$B$11),0)))</f>
        <v>1</v>
      </c>
      <c r="I19" s="85">
        <v>191.36</v>
      </c>
      <c r="J19" s="104">
        <f t="shared" si="1"/>
        <v>94.01804724728785</v>
      </c>
      <c r="K19" s="88"/>
      <c r="L19" s="107">
        <f>IF(ISBLANK($B19),"",IF(ISBLANK(K19),0,IF(K19&lt;11,LOOKUP(K19,bodovani!$A$2:$B$11),0)))</f>
        <v>0</v>
      </c>
      <c r="M19" s="85"/>
      <c r="N19" s="104" t="str">
        <f t="shared" si="2"/>
        <v>0</v>
      </c>
      <c r="O19" s="88"/>
      <c r="P19" s="107">
        <f>IF(ISBLANK($B19),"",IF(ISBLANK(O19),0,IF(O19&lt;11,LOOKUP(O19,bodovani!$A$2:$B$11),0)))</f>
        <v>0</v>
      </c>
      <c r="Q19" s="85"/>
      <c r="R19" s="104" t="str">
        <f t="shared" si="3"/>
        <v>0</v>
      </c>
      <c r="S19" s="91"/>
      <c r="T19" s="110">
        <f t="shared" si="4"/>
        <v>1</v>
      </c>
      <c r="U19" s="115"/>
      <c r="V19" s="116">
        <f t="shared" si="5"/>
        <v>16.156787762906305</v>
      </c>
      <c r="W19" s="117">
        <v>13</v>
      </c>
      <c r="AE19">
        <v>0</v>
      </c>
      <c r="AF19">
        <v>13</v>
      </c>
      <c r="AG19">
        <v>0</v>
      </c>
    </row>
    <row r="20" spans="1:33" ht="12.75" customHeight="1">
      <c r="A20" s="94">
        <v>14</v>
      </c>
      <c r="B20" s="79" t="s">
        <v>53</v>
      </c>
      <c r="C20" s="77"/>
      <c r="D20" s="98">
        <f>IF(ISBLANK($B20),"",IF(ISBLANK(C20),0,IF(C20&lt;11,LOOKUP(C20,bodovani!$A$2:$B$11),0)))</f>
        <v>0</v>
      </c>
      <c r="E20" s="85"/>
      <c r="F20" s="101">
        <f t="shared" si="0"/>
        <v>999</v>
      </c>
      <c r="G20" s="88"/>
      <c r="H20" s="98">
        <f>IF(ISBLANK($B20),"",IF(ISBLANK(G20),0,IF(G20&lt;11,LOOKUP(G20,bodovani!$A$2:$B$11),0)))</f>
        <v>0</v>
      </c>
      <c r="I20" s="85"/>
      <c r="J20" s="104">
        <f t="shared" si="1"/>
        <v>999</v>
      </c>
      <c r="K20" s="88"/>
      <c r="L20" s="107">
        <f>IF(ISBLANK($B20),"",IF(ISBLANK(K20),0,IF(K20&lt;11,LOOKUP(K20,bodovani!$A$2:$B$11),0)))</f>
        <v>0</v>
      </c>
      <c r="M20" s="85"/>
      <c r="N20" s="104" t="str">
        <f t="shared" si="2"/>
        <v>0</v>
      </c>
      <c r="O20" s="88"/>
      <c r="P20" s="107">
        <f>IF(ISBLANK($B20),"",IF(ISBLANK(O20),0,IF(O20&lt;11,LOOKUP(O20,bodovani!$A$2:$B$11),0)))</f>
        <v>0</v>
      </c>
      <c r="Q20" s="85"/>
      <c r="R20" s="104" t="str">
        <f t="shared" si="3"/>
        <v>0</v>
      </c>
      <c r="S20" s="92"/>
      <c r="T20" s="110">
        <f t="shared" si="4"/>
        <v>0</v>
      </c>
      <c r="U20" s="115"/>
      <c r="V20" s="116">
        <f t="shared" si="5"/>
        <v>999</v>
      </c>
      <c r="W20" s="117"/>
      <c r="AE20">
        <v>0</v>
      </c>
      <c r="AF20">
        <v>12</v>
      </c>
      <c r="AG20">
        <v>0</v>
      </c>
    </row>
    <row r="21" spans="1:33" ht="12.75">
      <c r="A21" s="94">
        <v>15</v>
      </c>
      <c r="B21" s="123" t="s">
        <v>81</v>
      </c>
      <c r="C21" s="77"/>
      <c r="D21" s="98">
        <f>IF(ISBLANK($B21),"",IF(ISBLANK(C21),0,IF(C21&lt;11,LOOKUP(C21,bodovani!$A$2:$B$11),0)))</f>
        <v>0</v>
      </c>
      <c r="E21" s="85"/>
      <c r="F21" s="101">
        <f t="shared" si="0"/>
        <v>999</v>
      </c>
      <c r="G21" s="88"/>
      <c r="H21" s="98">
        <f>IF(ISBLANK($B21),"",IF(ISBLANK(G21),0,IF(G21&lt;11,LOOKUP(G21,bodovani!$A$2:$B$11),0)))</f>
        <v>0</v>
      </c>
      <c r="I21" s="85"/>
      <c r="J21" s="104">
        <f t="shared" si="1"/>
        <v>999</v>
      </c>
      <c r="K21" s="88"/>
      <c r="L21" s="107">
        <f>IF(ISBLANK($B21),"",IF(ISBLANK(K21),0,IF(K21&lt;11,LOOKUP(K21,bodovani!$A$2:$B$11),0)))</f>
        <v>0</v>
      </c>
      <c r="M21" s="85"/>
      <c r="N21" s="104" t="str">
        <f t="shared" si="2"/>
        <v>0</v>
      </c>
      <c r="O21" s="88"/>
      <c r="P21" s="107">
        <f>IF(ISBLANK($B21),"",IF(ISBLANK(O21),0,IF(O21&lt;11,LOOKUP(O21,bodovani!$A$2:$B$11),0)))</f>
        <v>0</v>
      </c>
      <c r="Q21" s="85"/>
      <c r="R21" s="104" t="str">
        <f t="shared" si="3"/>
        <v>0</v>
      </c>
      <c r="S21" s="91"/>
      <c r="T21" s="110">
        <f t="shared" si="4"/>
        <v>0</v>
      </c>
      <c r="U21" s="115"/>
      <c r="V21" s="116">
        <f t="shared" si="5"/>
        <v>999</v>
      </c>
      <c r="W21" s="117"/>
      <c r="AE21">
        <v>5</v>
      </c>
      <c r="AF21">
        <v>15</v>
      </c>
      <c r="AG21">
        <v>37</v>
      </c>
    </row>
    <row r="22" spans="1:33" ht="12.75">
      <c r="A22" s="94">
        <v>16</v>
      </c>
      <c r="B22" s="81">
        <v>15</v>
      </c>
      <c r="C22" s="77"/>
      <c r="D22" s="98">
        <f>IF(ISBLANK($B22),"",IF(ISBLANK(C22),0,IF(C22&lt;11,LOOKUP(C22,bodovani!$A$2:$B$11),0)))</f>
        <v>0</v>
      </c>
      <c r="E22" s="85"/>
      <c r="F22" s="101">
        <f t="shared" si="0"/>
        <v>999</v>
      </c>
      <c r="G22" s="88"/>
      <c r="H22" s="98">
        <f>IF(ISBLANK($B22),"",IF(ISBLANK(G22),0,IF(G22&lt;11,LOOKUP(G22,bodovani!$A$2:$B$11),0)))</f>
        <v>0</v>
      </c>
      <c r="I22" s="85"/>
      <c r="J22" s="104">
        <f t="shared" si="1"/>
        <v>999</v>
      </c>
      <c r="K22" s="88"/>
      <c r="L22" s="107">
        <f>IF(ISBLANK($B22),"",IF(ISBLANK(K22),0,IF(K22&lt;11,LOOKUP(K22,bodovani!$A$2:$B$11),0)))</f>
        <v>0</v>
      </c>
      <c r="M22" s="85"/>
      <c r="N22" s="104" t="str">
        <f t="shared" si="2"/>
        <v>0</v>
      </c>
      <c r="O22" s="88"/>
      <c r="P22" s="107">
        <f>IF(ISBLANK($B22),"",IF(ISBLANK(O22),0,IF(O22&lt;11,LOOKUP(O22,bodovani!$A$2:$B$11),0)))</f>
        <v>0</v>
      </c>
      <c r="Q22" s="85"/>
      <c r="R22" s="104" t="str">
        <f t="shared" si="3"/>
        <v>0</v>
      </c>
      <c r="S22" s="91"/>
      <c r="T22" s="110">
        <f t="shared" si="4"/>
        <v>0</v>
      </c>
      <c r="U22" s="115"/>
      <c r="V22" s="116">
        <f t="shared" si="5"/>
        <v>999</v>
      </c>
      <c r="W22" s="117"/>
      <c r="AE22">
        <v>4</v>
      </c>
      <c r="AF22">
        <v>33</v>
      </c>
      <c r="AG22">
        <v>1999</v>
      </c>
    </row>
    <row r="23" spans="1:33" ht="12.75">
      <c r="A23" s="94">
        <v>17</v>
      </c>
      <c r="B23" s="81">
        <v>16</v>
      </c>
      <c r="C23" s="77"/>
      <c r="D23" s="98">
        <f>IF(ISBLANK($B23),"",IF(ISBLANK(C23),0,IF(C23&lt;11,LOOKUP(C23,bodovani!$A$2:$B$11),0)))</f>
        <v>0</v>
      </c>
      <c r="E23" s="85"/>
      <c r="F23" s="101">
        <f t="shared" si="0"/>
        <v>999</v>
      </c>
      <c r="G23" s="88"/>
      <c r="H23" s="98">
        <f>IF(ISBLANK($B23),"",IF(ISBLANK(G23),0,IF(G23&lt;11,LOOKUP(G23,bodovani!$A$2:$B$11),0)))</f>
        <v>0</v>
      </c>
      <c r="I23" s="85"/>
      <c r="J23" s="104">
        <f t="shared" si="1"/>
        <v>999</v>
      </c>
      <c r="K23" s="88"/>
      <c r="L23" s="107">
        <f>IF(ISBLANK($B23),"",IF(ISBLANK(K23),0,IF(K23&lt;11,LOOKUP(K23,bodovani!$A$2:$B$11),0)))</f>
        <v>0</v>
      </c>
      <c r="M23" s="85"/>
      <c r="N23" s="104" t="str">
        <f t="shared" si="2"/>
        <v>0</v>
      </c>
      <c r="O23" s="88"/>
      <c r="P23" s="107">
        <f>IF(ISBLANK($B23),"",IF(ISBLANK(O23),0,IF(O23&lt;11,LOOKUP(O23,bodovani!$A$2:$B$11),0)))</f>
        <v>0</v>
      </c>
      <c r="Q23" s="85"/>
      <c r="R23" s="104" t="str">
        <f t="shared" si="3"/>
        <v>0</v>
      </c>
      <c r="S23" s="92"/>
      <c r="T23" s="110">
        <f t="shared" si="4"/>
        <v>0</v>
      </c>
      <c r="U23" s="115"/>
      <c r="V23" s="116">
        <f t="shared" si="5"/>
        <v>999</v>
      </c>
      <c r="W23" s="117"/>
      <c r="AE23">
        <v>4</v>
      </c>
      <c r="AF23">
        <v>27</v>
      </c>
      <c r="AG23">
        <v>0</v>
      </c>
    </row>
    <row r="24" spans="1:33" ht="12.75">
      <c r="A24" s="94">
        <v>18</v>
      </c>
      <c r="B24" s="80">
        <v>17</v>
      </c>
      <c r="C24" s="77"/>
      <c r="D24" s="98">
        <f>IF(ISBLANK($B24),"",IF(ISBLANK(C24),0,IF(C24&lt;11,LOOKUP(C24,bodovani!$A$2:$B$11),0)))</f>
        <v>0</v>
      </c>
      <c r="E24" s="85"/>
      <c r="F24" s="101">
        <f t="shared" si="0"/>
        <v>999</v>
      </c>
      <c r="G24" s="88"/>
      <c r="H24" s="98">
        <f>IF(ISBLANK($B24),"",IF(ISBLANK(G24),0,IF(G24&lt;11,LOOKUP(G24,bodovani!$A$2:$B$11),0)))</f>
        <v>0</v>
      </c>
      <c r="I24" s="85"/>
      <c r="J24" s="104">
        <f t="shared" si="1"/>
        <v>999</v>
      </c>
      <c r="K24" s="88"/>
      <c r="L24" s="107">
        <f>IF(ISBLANK($B24),"",IF(ISBLANK(K24),0,IF(K24&lt;11,LOOKUP(K24,bodovani!$A$2:$B$11),0)))</f>
        <v>0</v>
      </c>
      <c r="M24" s="85"/>
      <c r="N24" s="104" t="str">
        <f t="shared" si="2"/>
        <v>0</v>
      </c>
      <c r="O24" s="88"/>
      <c r="P24" s="107">
        <f>IF(ISBLANK($B24),"",IF(ISBLANK(O24),0,IF(O24&lt;11,LOOKUP(O24,bodovani!$A$2:$B$11),0)))</f>
        <v>0</v>
      </c>
      <c r="Q24" s="85"/>
      <c r="R24" s="104" t="str">
        <f t="shared" si="3"/>
        <v>0</v>
      </c>
      <c r="S24" s="91"/>
      <c r="T24" s="110">
        <f t="shared" si="4"/>
        <v>0</v>
      </c>
      <c r="U24" s="115"/>
      <c r="V24" s="116">
        <f t="shared" si="5"/>
        <v>999</v>
      </c>
      <c r="W24" s="117"/>
      <c r="AE24">
        <v>3</v>
      </c>
      <c r="AF24">
        <v>26</v>
      </c>
      <c r="AG24">
        <v>29</v>
      </c>
    </row>
    <row r="25" spans="1:33" ht="12.75">
      <c r="A25" s="94">
        <v>19</v>
      </c>
      <c r="B25" s="80">
        <v>18</v>
      </c>
      <c r="C25" s="77"/>
      <c r="D25" s="98">
        <f>IF(ISBLANK($B25),"",IF(ISBLANK(C25),0,IF(C25&lt;11,LOOKUP(C25,bodovani!$A$2:$B$11),0)))</f>
        <v>0</v>
      </c>
      <c r="E25" s="85"/>
      <c r="F25" s="101">
        <f t="shared" si="0"/>
        <v>999</v>
      </c>
      <c r="G25" s="88"/>
      <c r="H25" s="98">
        <f>IF(ISBLANK($B25),"",IF(ISBLANK(G25),0,IF(G25&lt;11,LOOKUP(G25,bodovani!$A$2:$B$11),0)))</f>
        <v>0</v>
      </c>
      <c r="I25" s="85"/>
      <c r="J25" s="104">
        <f t="shared" si="1"/>
        <v>999</v>
      </c>
      <c r="K25" s="88"/>
      <c r="L25" s="107">
        <f>IF(ISBLANK($B25),"",IF(ISBLANK(K25),0,IF(K25&lt;11,LOOKUP(K25,bodovani!$A$2:$B$11),0)))</f>
        <v>0</v>
      </c>
      <c r="M25" s="85"/>
      <c r="N25" s="104" t="str">
        <f t="shared" si="2"/>
        <v>0</v>
      </c>
      <c r="O25" s="88"/>
      <c r="P25" s="107">
        <f>IF(ISBLANK($B25),"",IF(ISBLANK(O25),0,IF(O25&lt;11,LOOKUP(O25,bodovani!$A$2:$B$11),0)))</f>
        <v>0</v>
      </c>
      <c r="Q25" s="85"/>
      <c r="R25" s="104" t="str">
        <f t="shared" si="3"/>
        <v>0</v>
      </c>
      <c r="S25" s="91"/>
      <c r="T25" s="110">
        <f t="shared" si="4"/>
        <v>0</v>
      </c>
      <c r="U25" s="115"/>
      <c r="V25" s="116">
        <f t="shared" si="5"/>
        <v>999</v>
      </c>
      <c r="W25" s="117"/>
      <c r="AE25">
        <v>3</v>
      </c>
      <c r="AF25">
        <v>20</v>
      </c>
      <c r="AG25">
        <v>1999</v>
      </c>
    </row>
    <row r="26" spans="1:33" ht="13.5" thickBot="1">
      <c r="A26" s="96">
        <v>20</v>
      </c>
      <c r="B26" s="126" t="s">
        <v>57</v>
      </c>
      <c r="C26" s="83"/>
      <c r="D26" s="99">
        <f>IF(ISBLANK($B26),"",IF(ISBLANK(C26),0,IF(C26&lt;11,LOOKUP(C26,bodovani!$A$2:$B$11),0)))</f>
        <v>0</v>
      </c>
      <c r="E26" s="86"/>
      <c r="F26" s="102">
        <f t="shared" si="0"/>
        <v>999</v>
      </c>
      <c r="G26" s="89"/>
      <c r="H26" s="99">
        <f>IF(ISBLANK($B26),"",IF(ISBLANK(G26),0,IF(G26&lt;11,LOOKUP(G26,bodovani!$A$2:$B$11),0)))</f>
        <v>0</v>
      </c>
      <c r="I26" s="86"/>
      <c r="J26" s="105">
        <f t="shared" si="1"/>
        <v>999</v>
      </c>
      <c r="K26" s="89"/>
      <c r="L26" s="108">
        <f>IF(ISBLANK($B26),"",IF(ISBLANK(K26),0,IF(K26&lt;11,LOOKUP(K26,bodovani!$A$2:$B$11),0)))</f>
        <v>0</v>
      </c>
      <c r="M26" s="86"/>
      <c r="N26" s="105" t="str">
        <f t="shared" si="2"/>
        <v>0</v>
      </c>
      <c r="O26" s="89"/>
      <c r="P26" s="108">
        <f>IF(ISBLANK($B26),"",IF(ISBLANK(O26),0,IF(O26&lt;11,LOOKUP(O26,bodovani!$A$2:$B$11),0)))</f>
        <v>0</v>
      </c>
      <c r="Q26" s="86"/>
      <c r="R26" s="105" t="str">
        <f t="shared" si="3"/>
        <v>0</v>
      </c>
      <c r="S26" s="127"/>
      <c r="T26" s="111">
        <f t="shared" si="4"/>
        <v>0</v>
      </c>
      <c r="U26" s="118"/>
      <c r="V26" s="119">
        <f t="shared" si="5"/>
        <v>999</v>
      </c>
      <c r="W26" s="120"/>
      <c r="AE26">
        <v>2</v>
      </c>
      <c r="AF26">
        <v>37</v>
      </c>
      <c r="AG26">
        <v>1999</v>
      </c>
    </row>
    <row r="29" ht="13.5" thickBot="1"/>
    <row r="30" ht="13.5" thickBot="1">
      <c r="U30" s="24"/>
    </row>
  </sheetData>
  <sheetProtection sheet="1" objects="1" scenarios="1"/>
  <mergeCells count="7">
    <mergeCell ref="A5:A6"/>
    <mergeCell ref="B1:V1"/>
    <mergeCell ref="G5:J5"/>
    <mergeCell ref="K5:N5"/>
    <mergeCell ref="O5:R5"/>
    <mergeCell ref="B5:B6"/>
    <mergeCell ref="C5:F5"/>
  </mergeCells>
  <printOptions/>
  <pageMargins left="0.787401575" right="0.787401575" top="1.55" bottom="0.984251969" header="0.4921259845" footer="0.4921259845"/>
  <pageSetup fitToHeight="1" fitToWidth="1" orientation="landscape" paperSize="9" scale="71"/>
  <headerFooter alignWithMargins="0">
    <oddHeader>&amp;C&amp;A</oddHeader>
    <oddFooter>&amp;CStrana &amp;P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AH77"/>
  <sheetViews>
    <sheetView showGridLines="0" zoomScale="95" zoomScaleNormal="95" workbookViewId="0" topLeftCell="A1">
      <selection activeCell="E20" sqref="E20"/>
    </sheetView>
  </sheetViews>
  <sheetFormatPr defaultColWidth="8.75390625" defaultRowHeight="12.75"/>
  <cols>
    <col min="1" max="1" width="6.375" style="0" customWidth="1"/>
    <col min="2" max="2" width="18.375" style="22" bestFit="1" customWidth="1"/>
    <col min="3" max="3" width="4.875" style="2" customWidth="1"/>
    <col min="4" max="4" width="5.00390625" style="3" customWidth="1"/>
    <col min="5" max="5" width="9.75390625" style="3" customWidth="1"/>
    <col min="6" max="6" width="8.875" style="0" customWidth="1"/>
    <col min="7" max="8" width="5.00390625" style="2" customWidth="1"/>
    <col min="9" max="9" width="9.75390625" style="2" customWidth="1"/>
    <col min="10" max="10" width="8.00390625" style="0" customWidth="1"/>
    <col min="11" max="12" width="5.00390625" style="2" customWidth="1"/>
    <col min="13" max="13" width="9.75390625" style="2" customWidth="1"/>
    <col min="14" max="14" width="8.00390625" style="0" customWidth="1"/>
    <col min="15" max="16" width="5.00390625" style="2" customWidth="1"/>
    <col min="17" max="17" width="9.75390625" style="2" customWidth="1"/>
    <col min="18" max="18" width="8.375" style="0" customWidth="1"/>
    <col min="19" max="19" width="6.75390625" style="0" customWidth="1"/>
    <col min="20" max="20" width="8.25390625" style="0" customWidth="1"/>
    <col min="21" max="21" width="11.125" style="0" customWidth="1"/>
    <col min="22" max="22" width="8.75390625" style="0" customWidth="1"/>
    <col min="23" max="23" width="11.00390625" style="25" customWidth="1"/>
    <col min="24" max="26" width="8.75390625" style="0" customWidth="1"/>
    <col min="27" max="27" width="12.75390625" style="0" bestFit="1" customWidth="1"/>
    <col min="28" max="28" width="10.00390625" style="0" bestFit="1" customWidth="1"/>
  </cols>
  <sheetData>
    <row r="1" spans="2:22" ht="48">
      <c r="B1" s="133" t="s">
        <v>59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</row>
    <row r="3" ht="18">
      <c r="B3" s="1"/>
    </row>
    <row r="4" spans="2:15" ht="21.75" thickBot="1">
      <c r="B4" s="4" t="s">
        <v>17</v>
      </c>
      <c r="C4" s="27"/>
      <c r="G4" s="27"/>
      <c r="K4" s="27"/>
      <c r="O4" s="27"/>
    </row>
    <row r="5" spans="1:23" ht="13.5" thickBot="1">
      <c r="A5" s="131" t="s">
        <v>20</v>
      </c>
      <c r="B5" s="131" t="s">
        <v>21</v>
      </c>
      <c r="C5" s="134" t="s">
        <v>60</v>
      </c>
      <c r="D5" s="135"/>
      <c r="E5" s="135"/>
      <c r="F5" s="136"/>
      <c r="G5" s="134" t="s">
        <v>61</v>
      </c>
      <c r="H5" s="135"/>
      <c r="I5" s="135"/>
      <c r="J5" s="136"/>
      <c r="K5" s="134" t="s">
        <v>22</v>
      </c>
      <c r="L5" s="135"/>
      <c r="M5" s="135"/>
      <c r="N5" s="136"/>
      <c r="O5" s="134" t="s">
        <v>23</v>
      </c>
      <c r="P5" s="135"/>
      <c r="Q5" s="135"/>
      <c r="R5" s="136"/>
      <c r="S5" s="33" t="s">
        <v>15</v>
      </c>
      <c r="T5" s="13" t="s">
        <v>1</v>
      </c>
      <c r="U5" s="13" t="s">
        <v>18</v>
      </c>
      <c r="V5" s="13" t="s">
        <v>2</v>
      </c>
      <c r="W5" s="30" t="s">
        <v>3</v>
      </c>
    </row>
    <row r="6" spans="1:24" ht="13.5" thickBot="1">
      <c r="A6" s="132"/>
      <c r="B6" s="132"/>
      <c r="C6" s="6" t="s">
        <v>4</v>
      </c>
      <c r="D6" s="7" t="s">
        <v>5</v>
      </c>
      <c r="E6" s="7" t="s">
        <v>13</v>
      </c>
      <c r="F6" s="10" t="s">
        <v>2</v>
      </c>
      <c r="G6" s="6" t="s">
        <v>4</v>
      </c>
      <c r="H6" s="9" t="s">
        <v>5</v>
      </c>
      <c r="I6" s="6" t="s">
        <v>14</v>
      </c>
      <c r="J6" s="10" t="s">
        <v>2</v>
      </c>
      <c r="K6" s="6" t="s">
        <v>4</v>
      </c>
      <c r="L6" s="11" t="s">
        <v>5</v>
      </c>
      <c r="M6" s="12" t="s">
        <v>14</v>
      </c>
      <c r="N6" s="8" t="s">
        <v>2</v>
      </c>
      <c r="O6" s="14" t="s">
        <v>4</v>
      </c>
      <c r="P6" s="15" t="s">
        <v>5</v>
      </c>
      <c r="Q6" s="12" t="s">
        <v>14</v>
      </c>
      <c r="R6" s="13" t="s">
        <v>2</v>
      </c>
      <c r="S6" s="31" t="s">
        <v>16</v>
      </c>
      <c r="T6" s="31" t="s">
        <v>6</v>
      </c>
      <c r="U6" s="31" t="s">
        <v>19</v>
      </c>
      <c r="V6" s="31" t="s">
        <v>6</v>
      </c>
      <c r="W6" s="32" t="s">
        <v>6</v>
      </c>
      <c r="X6" s="16"/>
    </row>
    <row r="7" spans="1:33" ht="12.75">
      <c r="A7" s="94">
        <v>1</v>
      </c>
      <c r="B7" s="74" t="s">
        <v>54</v>
      </c>
      <c r="C7" s="75">
        <v>2</v>
      </c>
      <c r="D7" s="97">
        <f>IF(ISBLANK($B7),"",IF(ISBLANK(C7),0,IF(C7&lt;11,LOOKUP(C7,bodovani!$A$2:$B$11),0)))</f>
        <v>9</v>
      </c>
      <c r="E7" s="84">
        <v>82.77</v>
      </c>
      <c r="F7" s="100">
        <f aca="true" t="shared" si="0" ref="F7:F26">IF(SUM(E$7:E$26)&gt;0,IF(ISNUMBER(E7),E7/(MIN(E$7:E$26)/100)-100,999),"0")</f>
        <v>1.883308714918769</v>
      </c>
      <c r="G7" s="87">
        <v>3</v>
      </c>
      <c r="H7" s="97">
        <f>IF(ISBLANK($B7),"",IF(ISBLANK(G7),0,IF(G7&lt;11,LOOKUP(G7,bodovani!$A$2:$B$11),0)))</f>
        <v>8</v>
      </c>
      <c r="I7" s="84">
        <v>87.02</v>
      </c>
      <c r="J7" s="103">
        <f aca="true" t="shared" si="1" ref="J7:J26">IF(SUM(I$7:I$26)&gt;0,IF(ISNUMBER(I7),I7/(MIN(I$7:I$26)/100)-100,999),"0")</f>
        <v>0.357513550916849</v>
      </c>
      <c r="K7" s="87"/>
      <c r="L7" s="106">
        <f>IF(ISBLANK($B7),"",IF(ISBLANK(K7),0,IF(K7&lt;11,LOOKUP(K7,bodovani!$A$2:$B$11),0)))</f>
        <v>0</v>
      </c>
      <c r="M7" s="84"/>
      <c r="N7" s="103" t="str">
        <f aca="true" t="shared" si="2" ref="N7:N26">IF(SUM(M$7:M$26)&gt;0,IF(ISNUMBER(M7),M7/(MIN(M$7:M$26)/100)-100,999),"0")</f>
        <v>0</v>
      </c>
      <c r="O7" s="87"/>
      <c r="P7" s="106">
        <f>IF(ISBLANK($B7),"",IF(ISBLANK(O7),0,IF(O7&lt;11,LOOKUP(O7,bodovani!$A$2:$B$11),0)))</f>
        <v>0</v>
      </c>
      <c r="Q7" s="84"/>
      <c r="R7" s="103" t="str">
        <f aca="true" t="shared" si="3" ref="R7:R26">IF(SUM(Q$7:Q$26)&gt;0,IF(ISNUMBER(Q7),Q7/(MIN(Q$7:Q$26)/100)-100,999),"0")</f>
        <v>0</v>
      </c>
      <c r="S7" s="129"/>
      <c r="T7" s="109">
        <f aca="true" t="shared" si="4" ref="T7:T26">(D7+H7+L7+P7)-MIN(D7,H7,L7,P7)+S7</f>
        <v>17</v>
      </c>
      <c r="U7" s="112"/>
      <c r="V7" s="113">
        <f aca="true" t="shared" si="5" ref="V7:V26">(F7+J7+N7+R7)-MAX(F7,J7,N7,R7)</f>
        <v>0.357513550916849</v>
      </c>
      <c r="W7" s="114">
        <v>1</v>
      </c>
      <c r="AE7">
        <v>25</v>
      </c>
      <c r="AF7">
        <v>10</v>
      </c>
      <c r="AG7">
        <v>1</v>
      </c>
    </row>
    <row r="8" spans="1:33" ht="12.75">
      <c r="A8" s="94">
        <v>2</v>
      </c>
      <c r="B8" s="128" t="s">
        <v>71</v>
      </c>
      <c r="C8" s="77">
        <v>6</v>
      </c>
      <c r="D8" s="98">
        <f>IF(ISBLANK($B8),"",IF(ISBLANK(C8),0,IF(C8&lt;11,LOOKUP(C8,bodovani!$A$2:$B$11),0)))</f>
        <v>5</v>
      </c>
      <c r="E8" s="85">
        <v>87.92</v>
      </c>
      <c r="F8" s="101">
        <f t="shared" si="0"/>
        <v>8.222550467749898</v>
      </c>
      <c r="G8" s="88">
        <v>1</v>
      </c>
      <c r="H8" s="98">
        <f>IF(ISBLANK($B8),"",IF(ISBLANK(G8),0,IF(G8&lt;11,LOOKUP(G8,bodovani!$A$2:$B$11),0)))</f>
        <v>11</v>
      </c>
      <c r="I8" s="85">
        <v>86.71</v>
      </c>
      <c r="J8" s="104">
        <f t="shared" si="1"/>
        <v>0</v>
      </c>
      <c r="K8" s="88"/>
      <c r="L8" s="107">
        <f>IF(ISBLANK($B8),"",IF(ISBLANK(K8),0,IF(K8&lt;11,LOOKUP(K8,bodovani!$A$2:$B$11),0)))</f>
        <v>0</v>
      </c>
      <c r="M8" s="85"/>
      <c r="N8" s="104" t="str">
        <f t="shared" si="2"/>
        <v>0</v>
      </c>
      <c r="O8" s="88"/>
      <c r="P8" s="107">
        <f>IF(ISBLANK($B8),"",IF(ISBLANK(O8),0,IF(O8&lt;11,LOOKUP(O8,bodovani!$A$2:$B$11),0)))</f>
        <v>0</v>
      </c>
      <c r="Q8" s="85"/>
      <c r="R8" s="104" t="str">
        <f t="shared" si="3"/>
        <v>0</v>
      </c>
      <c r="S8" s="91"/>
      <c r="T8" s="110">
        <f t="shared" si="4"/>
        <v>16</v>
      </c>
      <c r="U8" s="115"/>
      <c r="V8" s="116">
        <f t="shared" si="5"/>
        <v>0</v>
      </c>
      <c r="W8" s="117">
        <v>2</v>
      </c>
      <c r="AE8">
        <v>19</v>
      </c>
      <c r="AF8">
        <v>7</v>
      </c>
      <c r="AG8">
        <v>8</v>
      </c>
    </row>
    <row r="9" spans="1:33" ht="12.75">
      <c r="A9" s="95">
        <v>3</v>
      </c>
      <c r="B9" s="78" t="s">
        <v>36</v>
      </c>
      <c r="C9" s="77">
        <v>5</v>
      </c>
      <c r="D9" s="98">
        <f>IF(ISBLANK($B9),"",IF(ISBLANK(C9),0,IF(C9&lt;11,LOOKUP(C9,bodovani!$A$2:$B$11),0)))</f>
        <v>6</v>
      </c>
      <c r="E9" s="85">
        <v>86.83</v>
      </c>
      <c r="F9" s="101">
        <f t="shared" si="0"/>
        <v>6.8808468734613655</v>
      </c>
      <c r="G9" s="88">
        <v>2</v>
      </c>
      <c r="H9" s="98">
        <f>IF(ISBLANK($B9),"",IF(ISBLANK(G9),0,IF(G9&lt;11,LOOKUP(G9,bodovani!$A$2:$B$11),0)))</f>
        <v>9</v>
      </c>
      <c r="I9" s="85">
        <v>86.76</v>
      </c>
      <c r="J9" s="104">
        <f t="shared" si="1"/>
        <v>0.0576634759543424</v>
      </c>
      <c r="K9" s="88"/>
      <c r="L9" s="107">
        <f>IF(ISBLANK($B9),"",IF(ISBLANK(K9),0,IF(K9&lt;11,LOOKUP(K9,bodovani!$A$2:$B$11),0)))</f>
        <v>0</v>
      </c>
      <c r="M9" s="85"/>
      <c r="N9" s="104" t="str">
        <f t="shared" si="2"/>
        <v>0</v>
      </c>
      <c r="O9" s="88"/>
      <c r="P9" s="107">
        <f>IF(ISBLANK($B9),"",IF(ISBLANK(O9),0,IF(O9&lt;11,LOOKUP(O9,bodovani!$A$2:$B$11),0)))</f>
        <v>0</v>
      </c>
      <c r="Q9" s="85"/>
      <c r="R9" s="104" t="str">
        <f t="shared" si="3"/>
        <v>0</v>
      </c>
      <c r="S9" s="90"/>
      <c r="T9" s="110">
        <f t="shared" si="4"/>
        <v>15</v>
      </c>
      <c r="U9" s="115">
        <v>1</v>
      </c>
      <c r="V9" s="116">
        <f t="shared" si="5"/>
        <v>0.0576634759543424</v>
      </c>
      <c r="W9" s="117">
        <v>3</v>
      </c>
      <c r="AE9">
        <v>17</v>
      </c>
      <c r="AF9">
        <v>9</v>
      </c>
      <c r="AG9">
        <v>5</v>
      </c>
    </row>
    <row r="10" spans="1:33" s="17" customFormat="1" ht="12.75">
      <c r="A10" s="94">
        <v>4</v>
      </c>
      <c r="B10" s="123" t="s">
        <v>70</v>
      </c>
      <c r="C10" s="77">
        <v>3</v>
      </c>
      <c r="D10" s="98">
        <f>IF(ISBLANK($B10),"",IF(ISBLANK(C10),0,IF(C10&lt;11,LOOKUP(C10,bodovani!$A$2:$B$11),0)))</f>
        <v>8</v>
      </c>
      <c r="E10" s="85">
        <v>83.97</v>
      </c>
      <c r="F10" s="101">
        <f t="shared" si="0"/>
        <v>3.3604135893648532</v>
      </c>
      <c r="G10" s="88">
        <v>4</v>
      </c>
      <c r="H10" s="98">
        <f>IF(ISBLANK($B10),"",IF(ISBLANK(G10),0,IF(G10&lt;11,LOOKUP(G10,bodovani!$A$2:$B$11),0)))</f>
        <v>7</v>
      </c>
      <c r="I10" s="85">
        <v>87.48</v>
      </c>
      <c r="J10" s="104">
        <f t="shared" si="1"/>
        <v>0.8880175296966968</v>
      </c>
      <c r="K10" s="88"/>
      <c r="L10" s="107">
        <f>IF(ISBLANK($B10),"",IF(ISBLANK(K10),0,IF(K10&lt;11,LOOKUP(K10,bodovani!$A$2:$B$11),0)))</f>
        <v>0</v>
      </c>
      <c r="M10" s="85"/>
      <c r="N10" s="104" t="str">
        <f t="shared" si="2"/>
        <v>0</v>
      </c>
      <c r="O10" s="88"/>
      <c r="P10" s="107">
        <f>IF(ISBLANK($B10),"",IF(ISBLANK(O10),0,IF(O10&lt;11,LOOKUP(O10,bodovani!$A$2:$B$11),0)))</f>
        <v>0</v>
      </c>
      <c r="Q10" s="85"/>
      <c r="R10" s="104" t="str">
        <f t="shared" si="3"/>
        <v>0</v>
      </c>
      <c r="S10" s="91"/>
      <c r="T10" s="110">
        <f t="shared" si="4"/>
        <v>15</v>
      </c>
      <c r="U10" s="115">
        <v>1</v>
      </c>
      <c r="V10" s="116">
        <f t="shared" si="5"/>
        <v>0.8880175296966968</v>
      </c>
      <c r="W10" s="117">
        <v>4</v>
      </c>
      <c r="Z10"/>
      <c r="AB10"/>
      <c r="AD10"/>
      <c r="AE10" s="17">
        <v>14</v>
      </c>
      <c r="AF10" s="17">
        <v>13</v>
      </c>
      <c r="AG10" s="17">
        <v>11</v>
      </c>
    </row>
    <row r="11" spans="1:33" s="19" customFormat="1" ht="12.75">
      <c r="A11" s="94">
        <v>5</v>
      </c>
      <c r="B11" s="123" t="s">
        <v>69</v>
      </c>
      <c r="C11" s="77">
        <v>1</v>
      </c>
      <c r="D11" s="98">
        <f>IF(ISBLANK($B11),"",IF(ISBLANK(C11),0,IF(C11&lt;11,LOOKUP(C11,bodovani!$A$2:$B$11),0)))</f>
        <v>11</v>
      </c>
      <c r="E11" s="85">
        <v>81.24</v>
      </c>
      <c r="F11" s="101">
        <f t="shared" si="0"/>
        <v>0</v>
      </c>
      <c r="G11" s="88">
        <v>8</v>
      </c>
      <c r="H11" s="98">
        <f>IF(ISBLANK($B11),"",IF(ISBLANK(G11),0,IF(G11&lt;11,LOOKUP(G11,bodovani!$A$2:$B$11),0)))</f>
        <v>3</v>
      </c>
      <c r="I11" s="85">
        <v>134.34</v>
      </c>
      <c r="J11" s="104">
        <f t="shared" si="1"/>
        <v>54.930227194095266</v>
      </c>
      <c r="K11" s="88"/>
      <c r="L11" s="107">
        <f>IF(ISBLANK($B11),"",IF(ISBLANK(K11),0,IF(K11&lt;11,LOOKUP(K11,bodovani!$A$2:$B$11),0)))</f>
        <v>0</v>
      </c>
      <c r="M11" s="85"/>
      <c r="N11" s="104" t="str">
        <f t="shared" si="2"/>
        <v>0</v>
      </c>
      <c r="O11" s="88"/>
      <c r="P11" s="107">
        <f>IF(ISBLANK($B11),"",IF(ISBLANK(O11),0,IF(O11&lt;11,LOOKUP(O11,bodovani!$A$2:$B$11),0)))</f>
        <v>0</v>
      </c>
      <c r="Q11" s="85"/>
      <c r="R11" s="104" t="str">
        <f t="shared" si="3"/>
        <v>0</v>
      </c>
      <c r="S11" s="91"/>
      <c r="T11" s="110">
        <f t="shared" si="4"/>
        <v>14</v>
      </c>
      <c r="U11" s="115"/>
      <c r="V11" s="116">
        <f t="shared" si="5"/>
        <v>0</v>
      </c>
      <c r="W11" s="117">
        <v>5</v>
      </c>
      <c r="X11" s="18"/>
      <c r="Z11"/>
      <c r="AB11"/>
      <c r="AD11"/>
      <c r="AE11" s="19">
        <v>14</v>
      </c>
      <c r="AF11" s="19">
        <v>3</v>
      </c>
      <c r="AG11" s="19">
        <v>1999</v>
      </c>
    </row>
    <row r="12" spans="1:34" s="19" customFormat="1" ht="12.75">
      <c r="A12" s="94">
        <v>6</v>
      </c>
      <c r="B12" s="81" t="s">
        <v>82</v>
      </c>
      <c r="C12" s="77">
        <v>4</v>
      </c>
      <c r="D12" s="98">
        <f>IF(ISBLANK($B12),"",IF(ISBLANK(C12),0,IF(C12&lt;11,LOOKUP(C12,bodovani!$A$2:$B$11),0)))</f>
        <v>7</v>
      </c>
      <c r="E12" s="85">
        <v>86.3</v>
      </c>
      <c r="F12" s="101">
        <f t="shared" si="0"/>
        <v>6.228458887247669</v>
      </c>
      <c r="G12" s="88">
        <v>18</v>
      </c>
      <c r="H12" s="98">
        <f>IF(ISBLANK($B12),"",IF(ISBLANK(G12),0,IF(G12&lt;11,LOOKUP(G12,bodovani!$A$2:$B$11),0)))</f>
        <v>0</v>
      </c>
      <c r="I12" s="85">
        <v>95.57</v>
      </c>
      <c r="J12" s="104">
        <f t="shared" si="1"/>
        <v>10.217967939107368</v>
      </c>
      <c r="K12" s="88"/>
      <c r="L12" s="107">
        <f>IF(ISBLANK($B12),"",IF(ISBLANK(K12),0,IF(K12&lt;11,LOOKUP(K12,bodovani!$A$2:$B$11),0)))</f>
        <v>0</v>
      </c>
      <c r="M12" s="85"/>
      <c r="N12" s="104" t="str">
        <f t="shared" si="2"/>
        <v>0</v>
      </c>
      <c r="O12" s="88"/>
      <c r="P12" s="107">
        <f>IF(ISBLANK($B12),"",IF(ISBLANK(O12),0,IF(O12&lt;11,LOOKUP(O12,bodovani!$A$2:$B$11),0)))</f>
        <v>0</v>
      </c>
      <c r="Q12" s="85"/>
      <c r="R12" s="104" t="str">
        <f t="shared" si="3"/>
        <v>0</v>
      </c>
      <c r="S12" s="91"/>
      <c r="T12" s="110">
        <f t="shared" si="4"/>
        <v>7</v>
      </c>
      <c r="U12" s="115"/>
      <c r="V12" s="116">
        <f t="shared" si="5"/>
        <v>6.228458887247669</v>
      </c>
      <c r="W12" s="117">
        <v>6</v>
      </c>
      <c r="X12" s="18"/>
      <c r="Z12"/>
      <c r="AB12"/>
      <c r="AD12"/>
      <c r="AE12" s="26">
        <v>11</v>
      </c>
      <c r="AF12" s="23">
        <v>11</v>
      </c>
      <c r="AG12" s="23">
        <v>6</v>
      </c>
      <c r="AH12" s="23"/>
    </row>
    <row r="13" spans="1:33" s="17" customFormat="1" ht="12.75">
      <c r="A13" s="94">
        <v>7</v>
      </c>
      <c r="B13" s="79" t="s">
        <v>45</v>
      </c>
      <c r="C13" s="77">
        <v>20</v>
      </c>
      <c r="D13" s="98">
        <f>IF(ISBLANK($B13),"",IF(ISBLANK(C13),0,IF(C13&lt;11,LOOKUP(C13,bodovani!$A$2:$B$11),0)))</f>
        <v>0</v>
      </c>
      <c r="E13" s="85">
        <v>92.74</v>
      </c>
      <c r="F13" s="101">
        <f t="shared" si="0"/>
        <v>14.155588380108327</v>
      </c>
      <c r="G13" s="88">
        <v>5</v>
      </c>
      <c r="H13" s="98">
        <f>IF(ISBLANK($B13),"",IF(ISBLANK(G13),0,IF(G13&lt;11,LOOKUP(G13,bodovani!$A$2:$B$11),0)))</f>
        <v>6</v>
      </c>
      <c r="I13" s="85">
        <v>93.54</v>
      </c>
      <c r="J13" s="104">
        <f t="shared" si="1"/>
        <v>7.876830815361558</v>
      </c>
      <c r="K13" s="88"/>
      <c r="L13" s="107">
        <f>IF(ISBLANK($B13),"",IF(ISBLANK(K13),0,IF(K13&lt;11,LOOKUP(K13,bodovani!$A$2:$B$11),0)))</f>
        <v>0</v>
      </c>
      <c r="M13" s="85"/>
      <c r="N13" s="104" t="str">
        <f t="shared" si="2"/>
        <v>0</v>
      </c>
      <c r="O13" s="88"/>
      <c r="P13" s="107">
        <f>IF(ISBLANK($B13),"",IF(ISBLANK(O13),0,IF(O13&lt;11,LOOKUP(O13,bodovani!$A$2:$B$11),0)))</f>
        <v>0</v>
      </c>
      <c r="Q13" s="85"/>
      <c r="R13" s="104" t="str">
        <f t="shared" si="3"/>
        <v>0</v>
      </c>
      <c r="S13" s="92"/>
      <c r="T13" s="110">
        <f t="shared" si="4"/>
        <v>6</v>
      </c>
      <c r="U13" s="115"/>
      <c r="V13" s="116">
        <f t="shared" si="5"/>
        <v>7.876830815361558</v>
      </c>
      <c r="W13" s="117">
        <v>7</v>
      </c>
      <c r="X13" s="18"/>
      <c r="Z13"/>
      <c r="AB13"/>
      <c r="AD13"/>
      <c r="AE13" s="17">
        <v>11</v>
      </c>
      <c r="AF13" s="17">
        <v>5</v>
      </c>
      <c r="AG13" s="17">
        <v>1999</v>
      </c>
    </row>
    <row r="14" spans="1:33" s="20" customFormat="1" ht="12.75">
      <c r="A14" s="94">
        <v>8</v>
      </c>
      <c r="B14" s="79" t="s">
        <v>38</v>
      </c>
      <c r="C14" s="77">
        <v>13</v>
      </c>
      <c r="D14" s="98">
        <f>IF(ISBLANK($B14),"",IF(ISBLANK(C14),0,IF(C14&lt;11,LOOKUP(C14,bodovani!$A$2:$B$11),0)))</f>
        <v>0</v>
      </c>
      <c r="E14" s="85">
        <v>90.72</v>
      </c>
      <c r="F14" s="101">
        <f t="shared" si="0"/>
        <v>11.66912850812409</v>
      </c>
      <c r="G14" s="88">
        <v>6</v>
      </c>
      <c r="H14" s="98">
        <f>IF(ISBLANK($B14),"",IF(ISBLANK(G14),0,IF(G14&lt;11,LOOKUP(G14,bodovani!$A$2:$B$11),0)))</f>
        <v>5</v>
      </c>
      <c r="I14" s="85">
        <v>95.11</v>
      </c>
      <c r="J14" s="104">
        <f t="shared" si="1"/>
        <v>9.687463960327534</v>
      </c>
      <c r="K14" s="88"/>
      <c r="L14" s="107">
        <f>IF(ISBLANK($B14),"",IF(ISBLANK(K14),0,IF(K14&lt;11,LOOKUP(K14,bodovani!$A$2:$B$11),0)))</f>
        <v>0</v>
      </c>
      <c r="M14" s="85"/>
      <c r="N14" s="104" t="str">
        <f t="shared" si="2"/>
        <v>0</v>
      </c>
      <c r="O14" s="88"/>
      <c r="P14" s="107">
        <f>IF(ISBLANK($B14),"",IF(ISBLANK(O14),0,IF(O14&lt;11,LOOKUP(O14,bodovani!$A$2:$B$11),0)))</f>
        <v>0</v>
      </c>
      <c r="Q14" s="85"/>
      <c r="R14" s="104" t="str">
        <f t="shared" si="3"/>
        <v>0</v>
      </c>
      <c r="S14" s="92"/>
      <c r="T14" s="110">
        <f t="shared" si="4"/>
        <v>5</v>
      </c>
      <c r="U14" s="115"/>
      <c r="V14" s="116">
        <f t="shared" si="5"/>
        <v>9.687463960327534</v>
      </c>
      <c r="W14" s="117">
        <v>8</v>
      </c>
      <c r="Z14"/>
      <c r="AB14"/>
      <c r="AD14"/>
      <c r="AE14" s="20">
        <v>11</v>
      </c>
      <c r="AF14" s="20">
        <v>2</v>
      </c>
      <c r="AG14" s="20">
        <v>12</v>
      </c>
    </row>
    <row r="15" spans="1:33" s="29" customFormat="1" ht="12.75">
      <c r="A15" s="94">
        <v>9</v>
      </c>
      <c r="B15" s="79" t="s">
        <v>35</v>
      </c>
      <c r="C15" s="77">
        <v>9</v>
      </c>
      <c r="D15" s="98">
        <f>IF(ISBLANK($B15),"",IF(ISBLANK(C15),0,IF(C15&lt;11,LOOKUP(C15,bodovani!$A$2:$B$11),0)))</f>
        <v>2</v>
      </c>
      <c r="E15" s="85">
        <v>85.02</v>
      </c>
      <c r="F15" s="101">
        <f t="shared" si="0"/>
        <v>4.652880354505172</v>
      </c>
      <c r="G15" s="88">
        <v>9</v>
      </c>
      <c r="H15" s="98">
        <f>IF(ISBLANK($B15),"",IF(ISBLANK(G15),0,IF(G15&lt;11,LOOKUP(G15,bodovani!$A$2:$B$11),0)))</f>
        <v>2</v>
      </c>
      <c r="I15" s="85">
        <v>89.47</v>
      </c>
      <c r="J15" s="104">
        <f t="shared" si="1"/>
        <v>3.183023872679044</v>
      </c>
      <c r="K15" s="88"/>
      <c r="L15" s="107">
        <f>IF(ISBLANK($B15),"",IF(ISBLANK(K15),0,IF(K15&lt;11,LOOKUP(K15,bodovani!$A$2:$B$11),0)))</f>
        <v>0</v>
      </c>
      <c r="M15" s="85"/>
      <c r="N15" s="104" t="str">
        <f t="shared" si="2"/>
        <v>0</v>
      </c>
      <c r="O15" s="88"/>
      <c r="P15" s="107">
        <f>IF(ISBLANK($B15),"",IF(ISBLANK(O15),0,IF(O15&lt;11,LOOKUP(O15,bodovani!$A$2:$B$11),0)))</f>
        <v>0</v>
      </c>
      <c r="Q15" s="85"/>
      <c r="R15" s="104" t="str">
        <f t="shared" si="3"/>
        <v>0</v>
      </c>
      <c r="S15" s="90"/>
      <c r="T15" s="110">
        <f t="shared" si="4"/>
        <v>4</v>
      </c>
      <c r="U15" s="115">
        <v>2</v>
      </c>
      <c r="V15" s="116">
        <f t="shared" si="5"/>
        <v>3.183023872679044</v>
      </c>
      <c r="W15" s="117">
        <v>9</v>
      </c>
      <c r="Z15" s="28"/>
      <c r="AB15" s="28"/>
      <c r="AD15" s="28"/>
      <c r="AE15" s="29">
        <v>6</v>
      </c>
      <c r="AF15" s="29">
        <v>12</v>
      </c>
      <c r="AG15" s="29">
        <v>10</v>
      </c>
    </row>
    <row r="16" spans="1:33" s="19" customFormat="1" ht="12.75" customHeight="1">
      <c r="A16" s="94">
        <v>10</v>
      </c>
      <c r="B16" s="123" t="s">
        <v>83</v>
      </c>
      <c r="C16" s="77">
        <v>7</v>
      </c>
      <c r="D16" s="98">
        <f>IF(ISBLANK($B16),"",IF(ISBLANK(C16),0,IF(C16&lt;11,LOOKUP(C16,bodovani!$A$2:$B$11),0)))</f>
        <v>4</v>
      </c>
      <c r="E16" s="85">
        <v>95.65</v>
      </c>
      <c r="F16" s="101">
        <f t="shared" si="0"/>
        <v>17.7375677006401</v>
      </c>
      <c r="G16" s="88">
        <v>13</v>
      </c>
      <c r="H16" s="98">
        <f>IF(ISBLANK($B16),"",IF(ISBLANK(G16),0,IF(G16&lt;11,LOOKUP(G16,bodovani!$A$2:$B$11),0)))</f>
        <v>0</v>
      </c>
      <c r="I16" s="85">
        <v>91.84</v>
      </c>
      <c r="J16" s="104">
        <f t="shared" si="1"/>
        <v>5.916272632914314</v>
      </c>
      <c r="K16" s="88"/>
      <c r="L16" s="107">
        <f>IF(ISBLANK($B16),"",IF(ISBLANK(K16),0,IF(K16&lt;11,LOOKUP(K16,bodovani!$A$2:$B$11),0)))</f>
        <v>0</v>
      </c>
      <c r="M16" s="85"/>
      <c r="N16" s="104" t="str">
        <f t="shared" si="2"/>
        <v>0</v>
      </c>
      <c r="O16" s="88"/>
      <c r="P16" s="107">
        <f>IF(ISBLANK($B16),"",IF(ISBLANK(O16),0,IF(O16&lt;11,LOOKUP(O16,bodovani!$A$2:$B$11),0)))</f>
        <v>0</v>
      </c>
      <c r="Q16" s="85"/>
      <c r="R16" s="104" t="str">
        <f t="shared" si="3"/>
        <v>0</v>
      </c>
      <c r="S16" s="91"/>
      <c r="T16" s="110">
        <f t="shared" si="4"/>
        <v>4</v>
      </c>
      <c r="U16" s="115">
        <v>2</v>
      </c>
      <c r="V16" s="116">
        <f t="shared" si="5"/>
        <v>5.916272632914314</v>
      </c>
      <c r="W16" s="117">
        <v>10</v>
      </c>
      <c r="Z16"/>
      <c r="AB16"/>
      <c r="AD16"/>
      <c r="AE16" s="19">
        <v>6</v>
      </c>
      <c r="AF16" s="19">
        <v>6</v>
      </c>
      <c r="AG16" s="19">
        <v>1999</v>
      </c>
    </row>
    <row r="17" spans="1:33" ht="12.75" customHeight="1">
      <c r="A17" s="94">
        <v>11</v>
      </c>
      <c r="B17" s="81" t="s">
        <v>27</v>
      </c>
      <c r="C17" s="77">
        <v>12</v>
      </c>
      <c r="D17" s="98">
        <f>IF(ISBLANK($B17),"",IF(ISBLANK(C17),0,IF(C17&lt;11,LOOKUP(C17,bodovani!$A$2:$B$11),0)))</f>
        <v>0</v>
      </c>
      <c r="E17" s="85">
        <v>90.24</v>
      </c>
      <c r="F17" s="101">
        <f t="shared" si="0"/>
        <v>11.078286558345653</v>
      </c>
      <c r="G17" s="88">
        <v>7</v>
      </c>
      <c r="H17" s="98">
        <f>IF(ISBLANK($B17),"",IF(ISBLANK(G17),0,IF(G17&lt;11,LOOKUP(G17,bodovani!$A$2:$B$11),0)))</f>
        <v>4</v>
      </c>
      <c r="I17" s="85">
        <v>95.25</v>
      </c>
      <c r="J17" s="104">
        <f t="shared" si="1"/>
        <v>9.848921692999653</v>
      </c>
      <c r="K17" s="88"/>
      <c r="L17" s="107">
        <f>IF(ISBLANK($B17),"",IF(ISBLANK(K17),0,IF(K17&lt;11,LOOKUP(K17,bodovani!$A$2:$B$11),0)))</f>
        <v>0</v>
      </c>
      <c r="M17" s="85"/>
      <c r="N17" s="104" t="str">
        <f t="shared" si="2"/>
        <v>0</v>
      </c>
      <c r="O17" s="88"/>
      <c r="P17" s="107">
        <f>IF(ISBLANK($B17),"",IF(ISBLANK(O17),0,IF(O17&lt;11,LOOKUP(O17,bodovani!$A$2:$B$11),0)))</f>
        <v>0</v>
      </c>
      <c r="Q17" s="85"/>
      <c r="R17" s="104" t="str">
        <f t="shared" si="3"/>
        <v>0</v>
      </c>
      <c r="S17" s="92"/>
      <c r="T17" s="110">
        <f t="shared" si="4"/>
        <v>4</v>
      </c>
      <c r="U17" s="115">
        <v>2</v>
      </c>
      <c r="V17" s="116">
        <f t="shared" si="5"/>
        <v>9.848921692999653</v>
      </c>
      <c r="W17" s="117">
        <v>11</v>
      </c>
      <c r="AE17">
        <v>5</v>
      </c>
      <c r="AF17">
        <v>8</v>
      </c>
      <c r="AG17">
        <v>9</v>
      </c>
    </row>
    <row r="18" spans="1:33" ht="12.75" customHeight="1">
      <c r="A18" s="94">
        <v>12</v>
      </c>
      <c r="B18" s="123" t="s">
        <v>84</v>
      </c>
      <c r="C18" s="77">
        <v>8</v>
      </c>
      <c r="D18" s="98">
        <f>IF(ISBLANK($B18),"",IF(ISBLANK(C18),0,IF(C18&lt;11,LOOKUP(C18,bodovani!$A$2:$B$11),0)))</f>
        <v>3</v>
      </c>
      <c r="E18" s="85">
        <v>95.65</v>
      </c>
      <c r="F18" s="101">
        <f t="shared" si="0"/>
        <v>17.7375677006401</v>
      </c>
      <c r="G18" s="88">
        <v>16</v>
      </c>
      <c r="H18" s="98">
        <f>IF(ISBLANK($B18),"",IF(ISBLANK(G18),0,IF(G18&lt;11,LOOKUP(G18,bodovani!$A$2:$B$11),0)))</f>
        <v>0</v>
      </c>
      <c r="I18" s="85">
        <v>93.26</v>
      </c>
      <c r="J18" s="104">
        <f t="shared" si="1"/>
        <v>7.553915350017306</v>
      </c>
      <c r="K18" s="88"/>
      <c r="L18" s="107">
        <f>IF(ISBLANK($B18),"",IF(ISBLANK(K18),0,IF(K18&lt;11,LOOKUP(K18,bodovani!$A$2:$B$11),0)))</f>
        <v>0</v>
      </c>
      <c r="M18" s="85"/>
      <c r="N18" s="104" t="str">
        <f t="shared" si="2"/>
        <v>0</v>
      </c>
      <c r="O18" s="88"/>
      <c r="P18" s="107">
        <f>IF(ISBLANK($B18),"",IF(ISBLANK(O18),0,IF(O18&lt;11,LOOKUP(O18,bodovani!$A$2:$B$11),0)))</f>
        <v>0</v>
      </c>
      <c r="Q18" s="85"/>
      <c r="R18" s="104" t="str">
        <f t="shared" si="3"/>
        <v>0</v>
      </c>
      <c r="S18" s="91"/>
      <c r="T18" s="110">
        <f t="shared" si="4"/>
        <v>3</v>
      </c>
      <c r="U18" s="115"/>
      <c r="V18" s="116">
        <f t="shared" si="5"/>
        <v>7.553915350017306</v>
      </c>
      <c r="W18" s="117">
        <v>12</v>
      </c>
      <c r="AE18">
        <v>4</v>
      </c>
      <c r="AF18">
        <v>1</v>
      </c>
      <c r="AG18">
        <v>13</v>
      </c>
    </row>
    <row r="19" spans="1:33" ht="12.75" customHeight="1">
      <c r="A19" s="94">
        <v>13</v>
      </c>
      <c r="B19" s="79" t="s">
        <v>91</v>
      </c>
      <c r="C19" s="77">
        <v>11</v>
      </c>
      <c r="D19" s="98">
        <f>IF(ISBLANK($B19),"",IF(ISBLANK(C19),0,IF(C19&lt;11,LOOKUP(C19,bodovani!$A$2:$B$11),0)))</f>
        <v>0</v>
      </c>
      <c r="E19" s="85">
        <v>88.35</v>
      </c>
      <c r="F19" s="101">
        <f t="shared" si="0"/>
        <v>8.75184638109306</v>
      </c>
      <c r="G19" s="88">
        <v>10</v>
      </c>
      <c r="H19" s="98">
        <f>IF(ISBLANK($B19),"",IF(ISBLANK(G19),0,IF(G19&lt;11,LOOKUP(G19,bodovani!$A$2:$B$11),0)))</f>
        <v>1</v>
      </c>
      <c r="I19" s="85">
        <v>90.32</v>
      </c>
      <c r="J19" s="104">
        <f t="shared" si="1"/>
        <v>4.163302963902652</v>
      </c>
      <c r="K19" s="88"/>
      <c r="L19" s="107">
        <f>IF(ISBLANK($B19),"",IF(ISBLANK(K19),0,IF(K19&lt;11,LOOKUP(K19,bodovani!$A$2:$B$11),0)))</f>
        <v>0</v>
      </c>
      <c r="M19" s="85"/>
      <c r="N19" s="104" t="str">
        <f t="shared" si="2"/>
        <v>0</v>
      </c>
      <c r="O19" s="88"/>
      <c r="P19" s="107">
        <f>IF(ISBLANK($B19),"",IF(ISBLANK(O19),0,IF(O19&lt;11,LOOKUP(O19,bodovani!$A$2:$B$11),0)))</f>
        <v>0</v>
      </c>
      <c r="Q19" s="85"/>
      <c r="R19" s="104" t="str">
        <f t="shared" si="3"/>
        <v>0</v>
      </c>
      <c r="S19" s="90"/>
      <c r="T19" s="110">
        <f t="shared" si="4"/>
        <v>1</v>
      </c>
      <c r="U19" s="115">
        <v>1</v>
      </c>
      <c r="V19" s="116">
        <f t="shared" si="5"/>
        <v>4.163302963902652</v>
      </c>
      <c r="W19" s="117">
        <v>13</v>
      </c>
      <c r="AE19">
        <v>3</v>
      </c>
      <c r="AF19">
        <v>4</v>
      </c>
      <c r="AG19">
        <v>7</v>
      </c>
    </row>
    <row r="20" spans="1:33" ht="12.75" customHeight="1">
      <c r="A20" s="94">
        <v>14</v>
      </c>
      <c r="B20" s="79" t="s">
        <v>51</v>
      </c>
      <c r="C20" s="77">
        <v>10</v>
      </c>
      <c r="D20" s="98">
        <f>IF(ISBLANK($B20),"",IF(ISBLANK(C20),0,IF(C20&lt;11,LOOKUP(C20,bodovani!$A$2:$B$11),0)))</f>
        <v>1</v>
      </c>
      <c r="E20" s="85">
        <v>86.97</v>
      </c>
      <c r="F20" s="101">
        <f t="shared" si="0"/>
        <v>7.053175775480071</v>
      </c>
      <c r="G20" s="88">
        <v>14</v>
      </c>
      <c r="H20" s="98">
        <f>IF(ISBLANK($B20),"",IF(ISBLANK(G20),0,IF(G20&lt;11,LOOKUP(G20,bodovani!$A$2:$B$11),0)))</f>
        <v>0</v>
      </c>
      <c r="I20" s="85">
        <v>92.7</v>
      </c>
      <c r="J20" s="104">
        <f t="shared" si="1"/>
        <v>6.908084419328802</v>
      </c>
      <c r="K20" s="88"/>
      <c r="L20" s="107">
        <f>IF(ISBLANK($B20),"",IF(ISBLANK(K20),0,IF(K20&lt;11,LOOKUP(K20,bodovani!$A$2:$B$11),0)))</f>
        <v>0</v>
      </c>
      <c r="M20" s="85"/>
      <c r="N20" s="104" t="str">
        <f t="shared" si="2"/>
        <v>0</v>
      </c>
      <c r="O20" s="88"/>
      <c r="P20" s="107">
        <f>IF(ISBLANK($B20),"",IF(ISBLANK(O20),0,IF(O20&lt;11,LOOKUP(O20,bodovani!$A$2:$B$11),0)))</f>
        <v>0</v>
      </c>
      <c r="Q20" s="85"/>
      <c r="R20" s="104" t="str">
        <f t="shared" si="3"/>
        <v>0</v>
      </c>
      <c r="S20" s="90"/>
      <c r="T20" s="110">
        <f t="shared" si="4"/>
        <v>1</v>
      </c>
      <c r="U20" s="115">
        <v>1</v>
      </c>
      <c r="V20" s="116">
        <f t="shared" si="5"/>
        <v>6.908084419328802</v>
      </c>
      <c r="W20" s="117">
        <v>14</v>
      </c>
      <c r="AE20">
        <v>0</v>
      </c>
      <c r="AF20">
        <v>12</v>
      </c>
      <c r="AG20">
        <v>0</v>
      </c>
    </row>
    <row r="21" spans="1:33" ht="12.75">
      <c r="A21" s="94">
        <v>15</v>
      </c>
      <c r="B21" s="79" t="s">
        <v>37</v>
      </c>
      <c r="C21" s="77"/>
      <c r="D21" s="98">
        <f>IF(ISBLANK($B21),"",IF(ISBLANK(C21),0,IF(C21&lt;11,LOOKUP(C21,bodovani!$A$2:$B$11),0)))</f>
        <v>0</v>
      </c>
      <c r="E21" s="85"/>
      <c r="F21" s="101">
        <f t="shared" si="0"/>
        <v>999</v>
      </c>
      <c r="G21" s="88"/>
      <c r="H21" s="98">
        <f>IF(ISBLANK($B21),"",IF(ISBLANK(G21),0,IF(G21&lt;11,LOOKUP(G21,bodovani!$A$2:$B$11),0)))</f>
        <v>0</v>
      </c>
      <c r="I21" s="85"/>
      <c r="J21" s="104">
        <f t="shared" si="1"/>
        <v>999</v>
      </c>
      <c r="K21" s="88"/>
      <c r="L21" s="107">
        <f>IF(ISBLANK($B21),"",IF(ISBLANK(K21),0,IF(K21&lt;11,LOOKUP(K21,bodovani!$A$2:$B$11),0)))</f>
        <v>0</v>
      </c>
      <c r="M21" s="85"/>
      <c r="N21" s="104" t="str">
        <f t="shared" si="2"/>
        <v>0</v>
      </c>
      <c r="O21" s="88"/>
      <c r="P21" s="107">
        <f>IF(ISBLANK($B21),"",IF(ISBLANK(O21),0,IF(O21&lt;11,LOOKUP(O21,bodovani!$A$2:$B$11),0)))</f>
        <v>0</v>
      </c>
      <c r="Q21" s="85"/>
      <c r="R21" s="104" t="str">
        <f t="shared" si="3"/>
        <v>0</v>
      </c>
      <c r="S21" s="121"/>
      <c r="T21" s="110">
        <f t="shared" si="4"/>
        <v>0</v>
      </c>
      <c r="U21" s="115"/>
      <c r="V21" s="116">
        <f t="shared" si="5"/>
        <v>999</v>
      </c>
      <c r="W21" s="117">
        <v>15</v>
      </c>
      <c r="AE21">
        <v>5</v>
      </c>
      <c r="AF21">
        <v>15</v>
      </c>
      <c r="AG21">
        <v>37</v>
      </c>
    </row>
    <row r="22" spans="1:33" ht="12.75">
      <c r="A22" s="94">
        <v>16</v>
      </c>
      <c r="B22" s="81"/>
      <c r="C22" s="77"/>
      <c r="D22" s="98">
        <f>IF(ISBLANK($B22),"",IF(ISBLANK(C22),0,IF(C22&lt;11,LOOKUP(C22,bodovani!$A$2:$B$11),0)))</f>
      </c>
      <c r="E22" s="85"/>
      <c r="F22" s="101">
        <f t="shared" si="0"/>
        <v>999</v>
      </c>
      <c r="G22" s="88"/>
      <c r="H22" s="98">
        <f>IF(ISBLANK($B22),"",IF(ISBLANK(G22),0,IF(G22&lt;11,LOOKUP(G22,bodovani!$A$2:$B$11),0)))</f>
      </c>
      <c r="I22" s="85"/>
      <c r="J22" s="104">
        <f t="shared" si="1"/>
        <v>999</v>
      </c>
      <c r="K22" s="88"/>
      <c r="L22" s="107">
        <f>IF(ISBLANK($B22),"",IF(ISBLANK(K22),0,IF(K22&lt;11,LOOKUP(K22,bodovani!$A$2:$B$11),0)))</f>
      </c>
      <c r="M22" s="85"/>
      <c r="N22" s="104" t="str">
        <f t="shared" si="2"/>
        <v>0</v>
      </c>
      <c r="O22" s="88"/>
      <c r="P22" s="107">
        <f>IF(ISBLANK($B22),"",IF(ISBLANK(O22),0,IF(O22&lt;11,LOOKUP(O22,bodovani!$A$2:$B$11),0)))</f>
      </c>
      <c r="Q22" s="85"/>
      <c r="R22" s="104" t="str">
        <f t="shared" si="3"/>
        <v>0</v>
      </c>
      <c r="S22" s="91"/>
      <c r="T22" s="110" t="e">
        <f t="shared" si="4"/>
        <v>#VALUE!</v>
      </c>
      <c r="U22" s="115"/>
      <c r="V22" s="116">
        <f t="shared" si="5"/>
        <v>999</v>
      </c>
      <c r="W22" s="117"/>
      <c r="AE22">
        <v>4</v>
      </c>
      <c r="AF22">
        <v>33</v>
      </c>
      <c r="AG22">
        <v>1999</v>
      </c>
    </row>
    <row r="23" spans="1:33" ht="12.75">
      <c r="A23" s="94">
        <v>17</v>
      </c>
      <c r="B23" s="80">
        <v>17</v>
      </c>
      <c r="C23" s="77"/>
      <c r="D23" s="98">
        <f>IF(ISBLANK($B23),"",IF(ISBLANK(C23),0,IF(C23&lt;11,LOOKUP(C23,bodovani!$A$2:$B$11),0)))</f>
        <v>0</v>
      </c>
      <c r="E23" s="85"/>
      <c r="F23" s="101">
        <f t="shared" si="0"/>
        <v>999</v>
      </c>
      <c r="G23" s="88"/>
      <c r="H23" s="98">
        <f>IF(ISBLANK($B23),"",IF(ISBLANK(G23),0,IF(G23&lt;11,LOOKUP(G23,bodovani!$A$2:$B$11),0)))</f>
        <v>0</v>
      </c>
      <c r="I23" s="85"/>
      <c r="J23" s="104">
        <f t="shared" si="1"/>
        <v>999</v>
      </c>
      <c r="K23" s="88"/>
      <c r="L23" s="107">
        <f>IF(ISBLANK($B23),"",IF(ISBLANK(K23),0,IF(K23&lt;11,LOOKUP(K23,bodovani!$A$2:$B$11),0)))</f>
        <v>0</v>
      </c>
      <c r="M23" s="85"/>
      <c r="N23" s="104" t="str">
        <f t="shared" si="2"/>
        <v>0</v>
      </c>
      <c r="O23" s="88"/>
      <c r="P23" s="107">
        <f>IF(ISBLANK($B23),"",IF(ISBLANK(O23),0,IF(O23&lt;11,LOOKUP(O23,bodovani!$A$2:$B$11),0)))</f>
        <v>0</v>
      </c>
      <c r="Q23" s="85"/>
      <c r="R23" s="104" t="str">
        <f t="shared" si="3"/>
        <v>0</v>
      </c>
      <c r="S23" s="91"/>
      <c r="T23" s="110">
        <f t="shared" si="4"/>
        <v>0</v>
      </c>
      <c r="U23" s="115"/>
      <c r="V23" s="116">
        <f t="shared" si="5"/>
        <v>999</v>
      </c>
      <c r="W23" s="117"/>
      <c r="AE23">
        <v>4</v>
      </c>
      <c r="AF23">
        <v>27</v>
      </c>
      <c r="AG23">
        <v>0</v>
      </c>
    </row>
    <row r="24" spans="1:33" ht="12.75">
      <c r="A24" s="94">
        <v>18</v>
      </c>
      <c r="B24" s="80">
        <v>18</v>
      </c>
      <c r="C24" s="77"/>
      <c r="D24" s="98">
        <f>IF(ISBLANK($B24),"",IF(ISBLANK(C24),0,IF(C24&lt;11,LOOKUP(C24,bodovani!$A$2:$B$11),0)))</f>
        <v>0</v>
      </c>
      <c r="E24" s="85"/>
      <c r="F24" s="101">
        <f t="shared" si="0"/>
        <v>999</v>
      </c>
      <c r="G24" s="88"/>
      <c r="H24" s="98">
        <f>IF(ISBLANK($B24),"",IF(ISBLANK(G24),0,IF(G24&lt;11,LOOKUP(G24,bodovani!$A$2:$B$11),0)))</f>
        <v>0</v>
      </c>
      <c r="I24" s="85"/>
      <c r="J24" s="104">
        <f t="shared" si="1"/>
        <v>999</v>
      </c>
      <c r="K24" s="88"/>
      <c r="L24" s="107">
        <f>IF(ISBLANK($B24),"",IF(ISBLANK(K24),0,IF(K24&lt;11,LOOKUP(K24,bodovani!$A$2:$B$11),0)))</f>
        <v>0</v>
      </c>
      <c r="M24" s="85"/>
      <c r="N24" s="104" t="str">
        <f t="shared" si="2"/>
        <v>0</v>
      </c>
      <c r="O24" s="88"/>
      <c r="P24" s="107">
        <f>IF(ISBLANK($B24),"",IF(ISBLANK(O24),0,IF(O24&lt;11,LOOKUP(O24,bodovani!$A$2:$B$11),0)))</f>
        <v>0</v>
      </c>
      <c r="Q24" s="85"/>
      <c r="R24" s="104" t="str">
        <f t="shared" si="3"/>
        <v>0</v>
      </c>
      <c r="S24" s="91"/>
      <c r="T24" s="110">
        <f t="shared" si="4"/>
        <v>0</v>
      </c>
      <c r="U24" s="115"/>
      <c r="V24" s="116">
        <f t="shared" si="5"/>
        <v>999</v>
      </c>
      <c r="W24" s="117"/>
      <c r="AE24">
        <v>3</v>
      </c>
      <c r="AF24">
        <v>26</v>
      </c>
      <c r="AG24">
        <v>29</v>
      </c>
    </row>
    <row r="25" spans="1:33" ht="12.75">
      <c r="A25" s="94">
        <v>19</v>
      </c>
      <c r="B25" s="80">
        <v>19</v>
      </c>
      <c r="C25" s="77"/>
      <c r="D25" s="98">
        <f>IF(ISBLANK($B25),"",IF(ISBLANK(C25),0,IF(C25&lt;11,LOOKUP(C25,bodovani!$A$2:$B$11),0)))</f>
        <v>0</v>
      </c>
      <c r="E25" s="85"/>
      <c r="F25" s="101">
        <f t="shared" si="0"/>
        <v>999</v>
      </c>
      <c r="G25" s="88"/>
      <c r="H25" s="98">
        <f>IF(ISBLANK($B25),"",IF(ISBLANK(G25),0,IF(G25&lt;11,LOOKUP(G25,bodovani!$A$2:$B$11),0)))</f>
        <v>0</v>
      </c>
      <c r="I25" s="85"/>
      <c r="J25" s="104">
        <f t="shared" si="1"/>
        <v>999</v>
      </c>
      <c r="K25" s="88"/>
      <c r="L25" s="107">
        <f>IF(ISBLANK($B25),"",IF(ISBLANK(K25),0,IF(K25&lt;11,LOOKUP(K25,bodovani!$A$2:$B$11),0)))</f>
        <v>0</v>
      </c>
      <c r="M25" s="85"/>
      <c r="N25" s="104" t="str">
        <f t="shared" si="2"/>
        <v>0</v>
      </c>
      <c r="O25" s="88"/>
      <c r="P25" s="107">
        <f>IF(ISBLANK($B25),"",IF(ISBLANK(O25),0,IF(O25&lt;11,LOOKUP(O25,bodovani!$A$2:$B$11),0)))</f>
        <v>0</v>
      </c>
      <c r="Q25" s="85"/>
      <c r="R25" s="104" t="str">
        <f t="shared" si="3"/>
        <v>0</v>
      </c>
      <c r="S25" s="91"/>
      <c r="T25" s="110">
        <f t="shared" si="4"/>
        <v>0</v>
      </c>
      <c r="U25" s="115"/>
      <c r="V25" s="116">
        <f t="shared" si="5"/>
        <v>999</v>
      </c>
      <c r="W25" s="117"/>
      <c r="AE25">
        <v>3</v>
      </c>
      <c r="AF25">
        <v>20</v>
      </c>
      <c r="AG25">
        <v>1999</v>
      </c>
    </row>
    <row r="26" spans="1:33" ht="13.5" thickBot="1">
      <c r="A26" s="96">
        <v>20</v>
      </c>
      <c r="B26" s="82">
        <v>20</v>
      </c>
      <c r="C26" s="83"/>
      <c r="D26" s="99">
        <f>IF(ISBLANK($B26),"",IF(ISBLANK(C26),0,IF(C26&lt;11,LOOKUP(C26,bodovani!$A$2:$B$11),0)))</f>
        <v>0</v>
      </c>
      <c r="E26" s="86"/>
      <c r="F26" s="102">
        <f t="shared" si="0"/>
        <v>999</v>
      </c>
      <c r="G26" s="89"/>
      <c r="H26" s="99">
        <f>IF(ISBLANK($B26),"",IF(ISBLANK(G26),0,IF(G26&lt;11,LOOKUP(G26,bodovani!$A$2:$B$11),0)))</f>
        <v>0</v>
      </c>
      <c r="I26" s="86"/>
      <c r="J26" s="105">
        <f t="shared" si="1"/>
        <v>999</v>
      </c>
      <c r="K26" s="89"/>
      <c r="L26" s="108">
        <f>IF(ISBLANK($B26),"",IF(ISBLANK(K26),0,IF(K26&lt;11,LOOKUP(K26,bodovani!$A$2:$B$11),0)))</f>
        <v>0</v>
      </c>
      <c r="M26" s="86"/>
      <c r="N26" s="105" t="str">
        <f t="shared" si="2"/>
        <v>0</v>
      </c>
      <c r="O26" s="89"/>
      <c r="P26" s="108">
        <f>IF(ISBLANK($B26),"",IF(ISBLANK(O26),0,IF(O26&lt;11,LOOKUP(O26,bodovani!$A$2:$B$11),0)))</f>
        <v>0</v>
      </c>
      <c r="Q26" s="86"/>
      <c r="R26" s="105" t="str">
        <f t="shared" si="3"/>
        <v>0</v>
      </c>
      <c r="S26" s="93"/>
      <c r="T26" s="111">
        <f t="shared" si="4"/>
        <v>0</v>
      </c>
      <c r="U26" s="118"/>
      <c r="V26" s="119">
        <f t="shared" si="5"/>
        <v>999</v>
      </c>
      <c r="W26" s="120"/>
      <c r="AE26">
        <v>2</v>
      </c>
      <c r="AF26">
        <v>37</v>
      </c>
      <c r="AG26">
        <v>1999</v>
      </c>
    </row>
    <row r="27" spans="2:20" ht="75" customHeight="1">
      <c r="B27" s="5"/>
      <c r="S27" s="34"/>
      <c r="T27" s="34"/>
    </row>
    <row r="28" spans="1:23" ht="12.75">
      <c r="A28" s="38"/>
      <c r="B28" s="138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41"/>
      <c r="T28" s="38"/>
      <c r="U28" s="38"/>
      <c r="V28" s="38"/>
      <c r="W28" s="42"/>
    </row>
    <row r="29" spans="1:23" ht="12.75">
      <c r="A29" s="38"/>
      <c r="B29" s="138"/>
      <c r="C29" s="40"/>
      <c r="D29" s="39"/>
      <c r="E29" s="39"/>
      <c r="F29" s="38"/>
      <c r="G29" s="40"/>
      <c r="H29" s="40"/>
      <c r="I29" s="40"/>
      <c r="J29" s="38"/>
      <c r="K29" s="40"/>
      <c r="L29" s="40"/>
      <c r="M29" s="40"/>
      <c r="N29" s="38"/>
      <c r="O29" s="40"/>
      <c r="P29" s="40"/>
      <c r="Q29" s="40"/>
      <c r="R29" s="38"/>
      <c r="S29" s="38"/>
      <c r="T29" s="38"/>
      <c r="U29" s="38"/>
      <c r="V29" s="38"/>
      <c r="W29" s="42"/>
    </row>
    <row r="30" spans="1:23" ht="12.75">
      <c r="A30" s="38"/>
      <c r="B30" s="35"/>
      <c r="C30" s="43"/>
      <c r="D30" s="44"/>
      <c r="E30" s="45"/>
      <c r="F30" s="46"/>
      <c r="G30" s="44"/>
      <c r="H30" s="44"/>
      <c r="I30" s="45"/>
      <c r="J30" s="46"/>
      <c r="K30" s="44"/>
      <c r="L30" s="44"/>
      <c r="M30" s="45"/>
      <c r="N30" s="46"/>
      <c r="O30" s="44"/>
      <c r="P30" s="44"/>
      <c r="Q30" s="45"/>
      <c r="R30" s="46"/>
      <c r="S30" s="47"/>
      <c r="T30" s="48"/>
      <c r="U30" s="36"/>
      <c r="V30" s="49"/>
      <c r="W30" s="37"/>
    </row>
    <row r="31" spans="1:23" ht="12.75">
      <c r="A31" s="38"/>
      <c r="B31" s="35"/>
      <c r="C31" s="43"/>
      <c r="D31" s="44"/>
      <c r="E31" s="45"/>
      <c r="F31" s="46"/>
      <c r="G31" s="44"/>
      <c r="H31" s="44"/>
      <c r="I31" s="45"/>
      <c r="J31" s="46"/>
      <c r="K31" s="44"/>
      <c r="L31" s="44"/>
      <c r="M31" s="45"/>
      <c r="N31" s="46"/>
      <c r="O31" s="44"/>
      <c r="P31" s="44"/>
      <c r="Q31" s="45"/>
      <c r="R31" s="46"/>
      <c r="S31" s="47"/>
      <c r="T31" s="48"/>
      <c r="U31" s="36"/>
      <c r="V31" s="49"/>
      <c r="W31" s="37"/>
    </row>
    <row r="32" spans="1:23" ht="12.75">
      <c r="A32" s="38"/>
      <c r="B32" s="35"/>
      <c r="C32" s="43"/>
      <c r="D32" s="44"/>
      <c r="E32" s="45"/>
      <c r="F32" s="46"/>
      <c r="G32" s="44"/>
      <c r="H32" s="44"/>
      <c r="I32" s="45"/>
      <c r="J32" s="46"/>
      <c r="K32" s="44"/>
      <c r="L32" s="44"/>
      <c r="M32" s="45"/>
      <c r="N32" s="46"/>
      <c r="O32" s="44"/>
      <c r="P32" s="44"/>
      <c r="Q32" s="45"/>
      <c r="R32" s="46"/>
      <c r="S32" s="47"/>
      <c r="T32" s="48"/>
      <c r="U32" s="36"/>
      <c r="V32" s="49"/>
      <c r="W32" s="37"/>
    </row>
    <row r="33" spans="1:23" s="17" customFormat="1" ht="12.75">
      <c r="A33" s="50"/>
      <c r="B33" s="35"/>
      <c r="C33" s="43"/>
      <c r="D33" s="44"/>
      <c r="E33" s="45"/>
      <c r="F33" s="46"/>
      <c r="G33" s="44"/>
      <c r="H33" s="44"/>
      <c r="I33" s="45"/>
      <c r="J33" s="46"/>
      <c r="K33" s="44"/>
      <c r="L33" s="44"/>
      <c r="M33" s="45"/>
      <c r="N33" s="46"/>
      <c r="O33" s="44"/>
      <c r="P33" s="44"/>
      <c r="Q33" s="45"/>
      <c r="R33" s="46"/>
      <c r="S33" s="47"/>
      <c r="T33" s="48"/>
      <c r="U33" s="36"/>
      <c r="V33" s="49"/>
      <c r="W33" s="37"/>
    </row>
    <row r="34" spans="1:24" s="19" customFormat="1" ht="12.75">
      <c r="A34" s="51"/>
      <c r="B34" s="35"/>
      <c r="C34" s="43"/>
      <c r="D34" s="44"/>
      <c r="E34" s="45"/>
      <c r="F34" s="46"/>
      <c r="G34" s="44"/>
      <c r="H34" s="44"/>
      <c r="I34" s="45"/>
      <c r="J34" s="46"/>
      <c r="K34" s="44"/>
      <c r="L34" s="44"/>
      <c r="M34" s="45"/>
      <c r="N34" s="46"/>
      <c r="O34" s="44"/>
      <c r="P34" s="44"/>
      <c r="Q34" s="45"/>
      <c r="R34" s="46"/>
      <c r="S34" s="47"/>
      <c r="T34" s="48"/>
      <c r="U34" s="36"/>
      <c r="V34" s="49"/>
      <c r="W34" s="37"/>
      <c r="X34" s="18"/>
    </row>
    <row r="35" spans="1:23" s="19" customFormat="1" ht="12.75">
      <c r="A35" s="51"/>
      <c r="B35" s="35"/>
      <c r="C35" s="43"/>
      <c r="D35" s="44"/>
      <c r="E35" s="45"/>
      <c r="F35" s="46"/>
      <c r="G35" s="44"/>
      <c r="H35" s="44"/>
      <c r="I35" s="45"/>
      <c r="J35" s="46"/>
      <c r="K35" s="44"/>
      <c r="L35" s="44"/>
      <c r="M35" s="45"/>
      <c r="N35" s="46"/>
      <c r="O35" s="44"/>
      <c r="P35" s="44"/>
      <c r="Q35" s="45"/>
      <c r="R35" s="46"/>
      <c r="S35" s="47"/>
      <c r="T35" s="48"/>
      <c r="U35" s="36"/>
      <c r="V35" s="49"/>
      <c r="W35" s="37"/>
    </row>
    <row r="36" spans="1:24" s="19" customFormat="1" ht="12.75">
      <c r="A36" s="51"/>
      <c r="B36" s="35"/>
      <c r="C36" s="43"/>
      <c r="D36" s="44"/>
      <c r="E36" s="45"/>
      <c r="F36" s="46"/>
      <c r="G36" s="44"/>
      <c r="H36" s="44"/>
      <c r="I36" s="45"/>
      <c r="J36" s="46"/>
      <c r="K36" s="44"/>
      <c r="L36" s="44"/>
      <c r="M36" s="45"/>
      <c r="N36" s="46"/>
      <c r="O36" s="44"/>
      <c r="P36" s="44"/>
      <c r="Q36" s="45"/>
      <c r="R36" s="46"/>
      <c r="S36" s="47"/>
      <c r="T36" s="48"/>
      <c r="U36" s="36"/>
      <c r="V36" s="49"/>
      <c r="W36" s="37"/>
      <c r="X36" s="18"/>
    </row>
    <row r="37" spans="1:23" s="17" customFormat="1" ht="12.75">
      <c r="A37" s="50"/>
      <c r="B37" s="35"/>
      <c r="C37" s="43"/>
      <c r="D37" s="44"/>
      <c r="E37" s="45"/>
      <c r="F37" s="46"/>
      <c r="G37" s="44"/>
      <c r="H37" s="44"/>
      <c r="I37" s="45"/>
      <c r="J37" s="46"/>
      <c r="K37" s="44"/>
      <c r="L37" s="44"/>
      <c r="M37" s="45"/>
      <c r="N37" s="46"/>
      <c r="O37" s="44"/>
      <c r="P37" s="44"/>
      <c r="Q37" s="45"/>
      <c r="R37" s="46"/>
      <c r="S37" s="47"/>
      <c r="T37" s="48"/>
      <c r="U37" s="36"/>
      <c r="V37" s="49"/>
      <c r="W37" s="37"/>
    </row>
    <row r="38" spans="1:24" s="17" customFormat="1" ht="12.75">
      <c r="A38" s="50"/>
      <c r="B38" s="35"/>
      <c r="C38" s="43"/>
      <c r="D38" s="44"/>
      <c r="E38" s="45"/>
      <c r="F38" s="46"/>
      <c r="G38" s="44"/>
      <c r="H38" s="44"/>
      <c r="I38" s="45"/>
      <c r="J38" s="46"/>
      <c r="K38" s="44"/>
      <c r="L38" s="44"/>
      <c r="M38" s="45"/>
      <c r="N38" s="46"/>
      <c r="O38" s="44"/>
      <c r="P38" s="44"/>
      <c r="Q38" s="45"/>
      <c r="R38" s="46"/>
      <c r="S38" s="47"/>
      <c r="T38" s="48"/>
      <c r="U38" s="52"/>
      <c r="V38" s="49"/>
      <c r="W38" s="53"/>
      <c r="X38" s="18"/>
    </row>
    <row r="39" spans="1:23" s="17" customFormat="1" ht="12.75">
      <c r="A39" s="50"/>
      <c r="B39" s="54"/>
      <c r="C39" s="43"/>
      <c r="D39" s="44"/>
      <c r="E39" s="45"/>
      <c r="F39" s="46"/>
      <c r="G39" s="44"/>
      <c r="H39" s="44"/>
      <c r="I39" s="45"/>
      <c r="J39" s="46"/>
      <c r="K39" s="44"/>
      <c r="L39" s="44"/>
      <c r="M39" s="45"/>
      <c r="N39" s="46"/>
      <c r="O39" s="44"/>
      <c r="P39" s="44"/>
      <c r="Q39" s="45"/>
      <c r="R39" s="46"/>
      <c r="S39" s="47"/>
      <c r="T39" s="48"/>
      <c r="U39" s="36"/>
      <c r="V39" s="49"/>
      <c r="W39" s="37"/>
    </row>
    <row r="40" spans="1:23" s="17" customFormat="1" ht="12.75">
      <c r="A40" s="50"/>
      <c r="B40" s="35"/>
      <c r="C40" s="43"/>
      <c r="D40" s="44"/>
      <c r="E40" s="45"/>
      <c r="F40" s="46"/>
      <c r="G40" s="44"/>
      <c r="H40" s="44"/>
      <c r="I40" s="45"/>
      <c r="J40" s="46"/>
      <c r="K40" s="44"/>
      <c r="L40" s="44"/>
      <c r="M40" s="45"/>
      <c r="N40" s="46"/>
      <c r="O40" s="44"/>
      <c r="P40" s="44"/>
      <c r="Q40" s="45"/>
      <c r="R40" s="46"/>
      <c r="S40" s="47"/>
      <c r="T40" s="48"/>
      <c r="U40" s="36"/>
      <c r="V40" s="49"/>
      <c r="W40" s="37"/>
    </row>
    <row r="41" spans="1:23" s="20" customFormat="1" ht="12.75">
      <c r="A41" s="55"/>
      <c r="B41" s="35"/>
      <c r="C41" s="43"/>
      <c r="D41" s="44"/>
      <c r="E41" s="45"/>
      <c r="F41" s="46"/>
      <c r="G41" s="44"/>
      <c r="H41" s="44"/>
      <c r="I41" s="45"/>
      <c r="J41" s="46"/>
      <c r="K41" s="44"/>
      <c r="L41" s="44"/>
      <c r="M41" s="45"/>
      <c r="N41" s="46"/>
      <c r="O41" s="44"/>
      <c r="P41" s="44"/>
      <c r="Q41" s="45"/>
      <c r="R41" s="46"/>
      <c r="S41" s="47"/>
      <c r="T41" s="48"/>
      <c r="U41" s="36"/>
      <c r="V41" s="49"/>
      <c r="W41" s="37"/>
    </row>
    <row r="42" spans="1:23" ht="12.75" hidden="1">
      <c r="A42" s="38"/>
      <c r="B42" s="35"/>
      <c r="C42" s="40"/>
      <c r="D42" s="39"/>
      <c r="E42" s="39"/>
      <c r="F42" s="56"/>
      <c r="G42" s="40"/>
      <c r="H42" s="40"/>
      <c r="I42" s="40"/>
      <c r="J42" s="38"/>
      <c r="K42" s="40"/>
      <c r="L42" s="40"/>
      <c r="M42" s="40"/>
      <c r="N42" s="38"/>
      <c r="O42" s="40"/>
      <c r="P42" s="40"/>
      <c r="Q42" s="40"/>
      <c r="R42" s="38"/>
      <c r="S42" s="38"/>
      <c r="T42" s="38"/>
      <c r="U42" s="48"/>
      <c r="V42" s="38"/>
      <c r="W42" s="42"/>
    </row>
    <row r="43" spans="1:23" ht="18" hidden="1">
      <c r="A43" s="38"/>
      <c r="B43" s="57"/>
      <c r="C43" s="40"/>
      <c r="D43" s="39"/>
      <c r="E43" s="39"/>
      <c r="F43" s="56"/>
      <c r="G43" s="40"/>
      <c r="H43" s="40"/>
      <c r="I43" s="40"/>
      <c r="J43" s="38"/>
      <c r="K43" s="40"/>
      <c r="L43" s="40"/>
      <c r="M43" s="40"/>
      <c r="N43" s="38"/>
      <c r="O43" s="40"/>
      <c r="P43" s="40"/>
      <c r="Q43" s="40"/>
      <c r="R43" s="38"/>
      <c r="S43" s="38"/>
      <c r="T43" s="38"/>
      <c r="U43" s="38"/>
      <c r="V43" s="38"/>
      <c r="W43" s="42"/>
    </row>
    <row r="44" spans="1:23" ht="75" customHeight="1">
      <c r="A44" s="38"/>
      <c r="B44" s="5"/>
      <c r="C44" s="40"/>
      <c r="D44" s="39"/>
      <c r="E44" s="39"/>
      <c r="F44" s="38"/>
      <c r="G44" s="40"/>
      <c r="H44" s="40"/>
      <c r="I44" s="40"/>
      <c r="J44" s="38"/>
      <c r="K44" s="40"/>
      <c r="L44" s="40"/>
      <c r="M44" s="40"/>
      <c r="N44" s="38"/>
      <c r="O44" s="40"/>
      <c r="P44" s="40"/>
      <c r="Q44" s="40"/>
      <c r="R44" s="38"/>
      <c r="S44" s="38"/>
      <c r="T44" s="38"/>
      <c r="U44" s="38"/>
      <c r="V44" s="38"/>
      <c r="W44" s="42"/>
    </row>
    <row r="45" spans="1:23" ht="12.75">
      <c r="A45" s="38"/>
      <c r="B45" s="138"/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41"/>
      <c r="T45" s="38"/>
      <c r="U45" s="38"/>
      <c r="V45" s="38"/>
      <c r="W45" s="42"/>
    </row>
    <row r="46" spans="1:23" ht="12.75">
      <c r="A46" s="38"/>
      <c r="B46" s="138"/>
      <c r="C46" s="40"/>
      <c r="D46" s="39"/>
      <c r="E46" s="39"/>
      <c r="F46" s="38"/>
      <c r="G46" s="40"/>
      <c r="H46" s="40"/>
      <c r="I46" s="40"/>
      <c r="J46" s="38"/>
      <c r="K46" s="40"/>
      <c r="L46" s="40"/>
      <c r="M46" s="40"/>
      <c r="N46" s="38"/>
      <c r="O46" s="40"/>
      <c r="P46" s="40"/>
      <c r="Q46" s="40"/>
      <c r="R46" s="38"/>
      <c r="S46" s="38"/>
      <c r="T46" s="38"/>
      <c r="U46" s="38"/>
      <c r="V46" s="38"/>
      <c r="W46" s="42"/>
    </row>
    <row r="47" spans="1:23" ht="12.75">
      <c r="A47" s="38"/>
      <c r="B47" s="35"/>
      <c r="C47" s="58"/>
      <c r="D47" s="59"/>
      <c r="E47" s="60"/>
      <c r="F47" s="46"/>
      <c r="G47" s="59"/>
      <c r="H47" s="59"/>
      <c r="I47" s="60"/>
      <c r="J47" s="61"/>
      <c r="K47" s="62"/>
      <c r="L47" s="62"/>
      <c r="M47" s="63"/>
      <c r="N47" s="61"/>
      <c r="O47" s="62"/>
      <c r="P47" s="62"/>
      <c r="Q47" s="63"/>
      <c r="R47" s="61"/>
      <c r="S47" s="64"/>
      <c r="T47" s="65"/>
      <c r="U47" s="36"/>
      <c r="V47" s="49"/>
      <c r="W47" s="37"/>
    </row>
    <row r="48" spans="1:23" ht="12.75">
      <c r="A48" s="38"/>
      <c r="B48" s="35"/>
      <c r="C48" s="59"/>
      <c r="D48" s="59"/>
      <c r="E48" s="60"/>
      <c r="F48" s="61"/>
      <c r="G48" s="59"/>
      <c r="H48" s="59"/>
      <c r="I48" s="60"/>
      <c r="J48" s="61"/>
      <c r="K48" s="62"/>
      <c r="L48" s="62"/>
      <c r="M48" s="63"/>
      <c r="N48" s="61"/>
      <c r="O48" s="62"/>
      <c r="P48" s="62"/>
      <c r="Q48" s="63"/>
      <c r="R48" s="61"/>
      <c r="S48" s="64"/>
      <c r="T48" s="65"/>
      <c r="U48" s="36"/>
      <c r="V48" s="49"/>
      <c r="W48" s="37"/>
    </row>
    <row r="49" spans="1:23" ht="12.75">
      <c r="A49" s="38"/>
      <c r="B49" s="35"/>
      <c r="C49" s="59"/>
      <c r="D49" s="59"/>
      <c r="E49" s="60"/>
      <c r="F49" s="61"/>
      <c r="G49" s="59"/>
      <c r="H49" s="59"/>
      <c r="I49" s="60"/>
      <c r="J49" s="61"/>
      <c r="K49" s="62"/>
      <c r="L49" s="62"/>
      <c r="M49" s="63"/>
      <c r="N49" s="61"/>
      <c r="O49" s="62"/>
      <c r="P49" s="62"/>
      <c r="Q49" s="63"/>
      <c r="R49" s="61"/>
      <c r="S49" s="64"/>
      <c r="T49" s="65"/>
      <c r="U49" s="36"/>
      <c r="V49" s="49"/>
      <c r="W49" s="37"/>
    </row>
    <row r="50" spans="1:23" s="17" customFormat="1" ht="12.75">
      <c r="A50" s="50"/>
      <c r="B50" s="35"/>
      <c r="C50" s="59"/>
      <c r="D50" s="59"/>
      <c r="E50" s="60"/>
      <c r="F50" s="66"/>
      <c r="G50" s="39"/>
      <c r="H50" s="39"/>
      <c r="I50" s="67"/>
      <c r="J50" s="66"/>
      <c r="K50" s="39"/>
      <c r="L50" s="62"/>
      <c r="M50" s="67"/>
      <c r="N50" s="66"/>
      <c r="O50" s="39"/>
      <c r="P50" s="39"/>
      <c r="Q50" s="67"/>
      <c r="R50" s="66"/>
      <c r="S50" s="68"/>
      <c r="T50" s="65"/>
      <c r="U50" s="36"/>
      <c r="V50" s="69"/>
      <c r="W50" s="37"/>
    </row>
    <row r="51" spans="1:23" s="19" customFormat="1" ht="12.75">
      <c r="A51" s="51"/>
      <c r="B51" s="35"/>
      <c r="C51" s="59"/>
      <c r="D51" s="59"/>
      <c r="E51" s="60"/>
      <c r="F51" s="66"/>
      <c r="G51" s="39"/>
      <c r="H51" s="39"/>
      <c r="I51" s="67"/>
      <c r="J51" s="66"/>
      <c r="K51" s="39"/>
      <c r="L51" s="62"/>
      <c r="M51" s="67"/>
      <c r="N51" s="66"/>
      <c r="O51" s="39"/>
      <c r="P51" s="39"/>
      <c r="Q51" s="67"/>
      <c r="R51" s="66"/>
      <c r="S51" s="68"/>
      <c r="T51" s="65"/>
      <c r="U51" s="36"/>
      <c r="V51" s="69"/>
      <c r="W51" s="37"/>
    </row>
    <row r="52" spans="1:24" s="17" customFormat="1" ht="12.75">
      <c r="A52" s="50"/>
      <c r="B52" s="35"/>
      <c r="C52" s="59"/>
      <c r="D52" s="59"/>
      <c r="E52" s="60"/>
      <c r="F52" s="66"/>
      <c r="G52" s="39"/>
      <c r="H52" s="39"/>
      <c r="I52" s="67"/>
      <c r="J52" s="66"/>
      <c r="K52" s="39"/>
      <c r="L52" s="62"/>
      <c r="M52" s="67"/>
      <c r="N52" s="66"/>
      <c r="O52" s="39"/>
      <c r="P52" s="39"/>
      <c r="Q52" s="67"/>
      <c r="R52" s="66"/>
      <c r="S52" s="68"/>
      <c r="T52" s="65"/>
      <c r="U52" s="36"/>
      <c r="V52" s="69"/>
      <c r="W52" s="37"/>
      <c r="X52" s="18"/>
    </row>
    <row r="53" spans="1:24" s="19" customFormat="1" ht="12.75">
      <c r="A53" s="51"/>
      <c r="B53" s="35"/>
      <c r="C53" s="59"/>
      <c r="D53" s="59"/>
      <c r="E53" s="60"/>
      <c r="F53" s="61"/>
      <c r="G53" s="59"/>
      <c r="H53" s="59"/>
      <c r="I53" s="60"/>
      <c r="J53" s="61"/>
      <c r="K53" s="62"/>
      <c r="L53" s="62"/>
      <c r="M53" s="63"/>
      <c r="N53" s="61"/>
      <c r="O53" s="62"/>
      <c r="P53" s="62"/>
      <c r="Q53" s="63"/>
      <c r="R53" s="61"/>
      <c r="S53" s="64"/>
      <c r="T53" s="65"/>
      <c r="U53" s="36"/>
      <c r="V53" s="49"/>
      <c r="W53" s="37"/>
      <c r="X53" s="18"/>
    </row>
    <row r="54" spans="1:24" s="20" customFormat="1" ht="12.75">
      <c r="A54" s="55"/>
      <c r="B54" s="35"/>
      <c r="C54" s="59"/>
      <c r="D54" s="59"/>
      <c r="E54" s="60"/>
      <c r="F54" s="66"/>
      <c r="G54" s="39"/>
      <c r="H54" s="39"/>
      <c r="I54" s="67"/>
      <c r="J54" s="66"/>
      <c r="K54" s="39"/>
      <c r="L54" s="62"/>
      <c r="M54" s="67"/>
      <c r="N54" s="66"/>
      <c r="O54" s="39"/>
      <c r="P54" s="39"/>
      <c r="Q54" s="67"/>
      <c r="R54" s="66"/>
      <c r="S54" s="68"/>
      <c r="T54" s="65"/>
      <c r="U54" s="36"/>
      <c r="V54" s="69"/>
      <c r="W54" s="37"/>
      <c r="X54" s="18"/>
    </row>
    <row r="55" spans="1:23" s="19" customFormat="1" ht="12.75">
      <c r="A55" s="51"/>
      <c r="B55" s="35"/>
      <c r="C55" s="59"/>
      <c r="D55" s="59"/>
      <c r="E55" s="60"/>
      <c r="F55" s="66"/>
      <c r="G55" s="39"/>
      <c r="H55" s="39"/>
      <c r="I55" s="67"/>
      <c r="J55" s="66"/>
      <c r="K55" s="39"/>
      <c r="L55" s="62"/>
      <c r="M55" s="67"/>
      <c r="N55" s="66"/>
      <c r="O55" s="39"/>
      <c r="P55" s="39"/>
      <c r="Q55" s="67"/>
      <c r="R55" s="66"/>
      <c r="S55" s="68"/>
      <c r="T55" s="65"/>
      <c r="U55" s="36"/>
      <c r="V55" s="69"/>
      <c r="W55" s="37"/>
    </row>
    <row r="56" spans="1:23" s="19" customFormat="1" ht="12.75">
      <c r="A56" s="51"/>
      <c r="B56" s="35"/>
      <c r="C56" s="59"/>
      <c r="D56" s="59"/>
      <c r="E56" s="60"/>
      <c r="F56" s="66"/>
      <c r="G56" s="39"/>
      <c r="H56" s="39"/>
      <c r="I56" s="67"/>
      <c r="J56" s="66"/>
      <c r="K56" s="39"/>
      <c r="L56" s="62"/>
      <c r="M56" s="67"/>
      <c r="N56" s="66"/>
      <c r="O56" s="39"/>
      <c r="P56" s="39"/>
      <c r="Q56" s="67"/>
      <c r="R56" s="66"/>
      <c r="S56" s="68"/>
      <c r="T56" s="65"/>
      <c r="U56" s="36"/>
      <c r="V56" s="69"/>
      <c r="W56" s="37"/>
    </row>
    <row r="57" spans="1:23" ht="75" customHeight="1">
      <c r="A57" s="38"/>
      <c r="B57" s="5"/>
      <c r="C57" s="59"/>
      <c r="D57" s="59"/>
      <c r="E57" s="60"/>
      <c r="F57" s="38"/>
      <c r="G57" s="59"/>
      <c r="H57" s="59"/>
      <c r="I57" s="45"/>
      <c r="J57" s="38"/>
      <c r="K57" s="40"/>
      <c r="L57" s="40"/>
      <c r="M57" s="40"/>
      <c r="N57" s="38"/>
      <c r="O57" s="40"/>
      <c r="P57" s="40"/>
      <c r="Q57" s="40"/>
      <c r="R57" s="38"/>
      <c r="S57" s="38"/>
      <c r="T57" s="38"/>
      <c r="U57" s="38"/>
      <c r="V57" s="38"/>
      <c r="W57" s="42"/>
    </row>
    <row r="58" spans="1:23" ht="12.75">
      <c r="A58" s="38"/>
      <c r="B58" s="138"/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41"/>
      <c r="T58" s="38"/>
      <c r="U58" s="38"/>
      <c r="V58" s="38"/>
      <c r="W58" s="42"/>
    </row>
    <row r="59" spans="1:23" ht="12.75">
      <c r="A59" s="38"/>
      <c r="B59" s="138"/>
      <c r="C59" s="40"/>
      <c r="D59" s="39"/>
      <c r="E59" s="39"/>
      <c r="F59" s="38"/>
      <c r="G59" s="40"/>
      <c r="H59" s="40"/>
      <c r="I59" s="40"/>
      <c r="J59" s="38"/>
      <c r="K59" s="40"/>
      <c r="L59" s="40"/>
      <c r="M59" s="40"/>
      <c r="N59" s="38"/>
      <c r="O59" s="40"/>
      <c r="P59" s="40"/>
      <c r="Q59" s="40"/>
      <c r="R59" s="38"/>
      <c r="S59" s="38"/>
      <c r="T59" s="38"/>
      <c r="U59" s="38"/>
      <c r="V59" s="38"/>
      <c r="W59" s="42"/>
    </row>
    <row r="60" spans="1:23" ht="12.75">
      <c r="A60" s="38"/>
      <c r="B60" s="35"/>
      <c r="C60" s="43"/>
      <c r="D60" s="44"/>
      <c r="E60" s="45"/>
      <c r="F60" s="46"/>
      <c r="G60" s="44"/>
      <c r="H60" s="44"/>
      <c r="I60" s="45"/>
      <c r="J60" s="46"/>
      <c r="K60" s="44"/>
      <c r="L60" s="44"/>
      <c r="M60" s="45"/>
      <c r="N60" s="46"/>
      <c r="O60" s="44"/>
      <c r="P60" s="44"/>
      <c r="Q60" s="45"/>
      <c r="R60" s="46"/>
      <c r="S60" s="70"/>
      <c r="T60" s="48"/>
      <c r="U60" s="36"/>
      <c r="V60" s="49"/>
      <c r="W60" s="37"/>
    </row>
    <row r="61" spans="1:24" ht="12.75">
      <c r="A61" s="38"/>
      <c r="B61" s="35"/>
      <c r="C61" s="44"/>
      <c r="D61" s="44"/>
      <c r="E61" s="45"/>
      <c r="F61" s="46"/>
      <c r="G61" s="44"/>
      <c r="H61" s="44"/>
      <c r="I61" s="45"/>
      <c r="J61" s="46"/>
      <c r="K61" s="44"/>
      <c r="L61" s="44"/>
      <c r="M61" s="45"/>
      <c r="N61" s="46"/>
      <c r="O61" s="44"/>
      <c r="P61" s="44"/>
      <c r="Q61" s="45"/>
      <c r="R61" s="46"/>
      <c r="S61" s="70"/>
      <c r="T61" s="48"/>
      <c r="U61" s="36"/>
      <c r="V61" s="49"/>
      <c r="W61" s="71"/>
      <c r="X61" s="18"/>
    </row>
    <row r="62" spans="1:23" s="19" customFormat="1" ht="12.75">
      <c r="A62" s="51"/>
      <c r="B62" s="35"/>
      <c r="C62" s="44"/>
      <c r="D62" s="44"/>
      <c r="E62" s="45"/>
      <c r="F62" s="46"/>
      <c r="G62" s="44"/>
      <c r="H62" s="44"/>
      <c r="I62" s="45"/>
      <c r="J62" s="46"/>
      <c r="K62" s="44"/>
      <c r="L62" s="44"/>
      <c r="M62" s="45"/>
      <c r="N62" s="46"/>
      <c r="O62" s="44"/>
      <c r="P62" s="44"/>
      <c r="Q62" s="45"/>
      <c r="R62" s="46"/>
      <c r="S62" s="70"/>
      <c r="T62" s="48"/>
      <c r="U62" s="36"/>
      <c r="V62" s="49"/>
      <c r="W62" s="71"/>
    </row>
    <row r="63" spans="1:24" s="17" customFormat="1" ht="12.75">
      <c r="A63" s="50"/>
      <c r="B63" s="35"/>
      <c r="C63" s="44"/>
      <c r="D63" s="44"/>
      <c r="E63" s="45"/>
      <c r="F63" s="46"/>
      <c r="G63" s="44"/>
      <c r="H63" s="44"/>
      <c r="I63" s="45"/>
      <c r="J63" s="46"/>
      <c r="K63" s="44"/>
      <c r="L63" s="44"/>
      <c r="M63" s="45"/>
      <c r="N63" s="46"/>
      <c r="O63" s="44"/>
      <c r="P63" s="44"/>
      <c r="Q63" s="45"/>
      <c r="R63" s="46"/>
      <c r="S63" s="70"/>
      <c r="T63" s="48"/>
      <c r="U63" s="36"/>
      <c r="V63" s="49"/>
      <c r="W63" s="71"/>
      <c r="X63" s="18"/>
    </row>
    <row r="64" spans="1:24" s="19" customFormat="1" ht="12.75">
      <c r="A64" s="51"/>
      <c r="B64" s="35"/>
      <c r="C64" s="44"/>
      <c r="D64" s="44"/>
      <c r="E64" s="45"/>
      <c r="F64" s="46"/>
      <c r="G64" s="44"/>
      <c r="H64" s="44"/>
      <c r="I64" s="45"/>
      <c r="J64" s="46"/>
      <c r="K64" s="44"/>
      <c r="L64" s="44"/>
      <c r="M64" s="45"/>
      <c r="N64" s="46"/>
      <c r="O64" s="44"/>
      <c r="P64" s="44"/>
      <c r="Q64" s="45"/>
      <c r="R64" s="46"/>
      <c r="S64" s="70"/>
      <c r="T64" s="48"/>
      <c r="U64" s="36"/>
      <c r="V64" s="49"/>
      <c r="W64" s="71"/>
      <c r="X64" s="18"/>
    </row>
    <row r="65" spans="1:23" s="19" customFormat="1" ht="12.75">
      <c r="A65" s="51"/>
      <c r="B65" s="35"/>
      <c r="C65" s="44"/>
      <c r="D65" s="44"/>
      <c r="E65" s="45"/>
      <c r="F65" s="46"/>
      <c r="G65" s="44"/>
      <c r="H65" s="44"/>
      <c r="I65" s="45"/>
      <c r="J65" s="46"/>
      <c r="K65" s="44"/>
      <c r="L65" s="44"/>
      <c r="M65" s="45"/>
      <c r="N65" s="46"/>
      <c r="O65" s="44"/>
      <c r="P65" s="44"/>
      <c r="Q65" s="45"/>
      <c r="R65" s="46"/>
      <c r="S65" s="70"/>
      <c r="T65" s="48"/>
      <c r="U65" s="52"/>
      <c r="V65" s="49"/>
      <c r="W65" s="53"/>
    </row>
    <row r="66" spans="1:23" s="17" customFormat="1" ht="12.75">
      <c r="A66" s="50"/>
      <c r="B66" s="35"/>
      <c r="C66" s="44"/>
      <c r="D66" s="44"/>
      <c r="E66" s="45"/>
      <c r="F66" s="46"/>
      <c r="G66" s="44"/>
      <c r="H66" s="44"/>
      <c r="I66" s="45"/>
      <c r="J66" s="46"/>
      <c r="K66" s="44"/>
      <c r="L66" s="44"/>
      <c r="M66" s="45"/>
      <c r="N66" s="46"/>
      <c r="O66" s="44"/>
      <c r="P66" s="44"/>
      <c r="Q66" s="45"/>
      <c r="R66" s="46"/>
      <c r="S66" s="70"/>
      <c r="T66" s="48"/>
      <c r="U66" s="36"/>
      <c r="V66" s="49"/>
      <c r="W66" s="71"/>
    </row>
    <row r="67" spans="1:23" ht="12.75">
      <c r="A67" s="38"/>
      <c r="B67" s="35"/>
      <c r="C67" s="44"/>
      <c r="D67" s="44"/>
      <c r="E67" s="45"/>
      <c r="F67" s="46"/>
      <c r="G67" s="44"/>
      <c r="H67" s="44"/>
      <c r="I67" s="45"/>
      <c r="J67" s="46"/>
      <c r="K67" s="44"/>
      <c r="L67" s="44"/>
      <c r="M67" s="45"/>
      <c r="N67" s="46"/>
      <c r="O67" s="44"/>
      <c r="P67" s="44"/>
      <c r="Q67" s="45"/>
      <c r="R67" s="46"/>
      <c r="S67" s="70"/>
      <c r="T67" s="48"/>
      <c r="U67" s="52"/>
      <c r="V67" s="49"/>
      <c r="W67" s="71"/>
    </row>
    <row r="68" spans="1:23" ht="12.75">
      <c r="A68" s="38"/>
      <c r="B68" s="35"/>
      <c r="C68" s="44"/>
      <c r="D68" s="44"/>
      <c r="E68" s="45"/>
      <c r="F68" s="46"/>
      <c r="G68" s="44"/>
      <c r="H68" s="44"/>
      <c r="I68" s="45"/>
      <c r="J68" s="46"/>
      <c r="K68" s="44"/>
      <c r="L68" s="44"/>
      <c r="M68" s="45"/>
      <c r="N68" s="46"/>
      <c r="O68" s="44"/>
      <c r="P68" s="44"/>
      <c r="Q68" s="45"/>
      <c r="R68" s="46"/>
      <c r="S68" s="70"/>
      <c r="T68" s="48"/>
      <c r="U68" s="36"/>
      <c r="V68" s="49"/>
      <c r="W68" s="37"/>
    </row>
    <row r="69" spans="1:23" s="19" customFormat="1" ht="12.75">
      <c r="A69" s="51"/>
      <c r="B69" s="54"/>
      <c r="C69" s="44"/>
      <c r="D69" s="44"/>
      <c r="E69" s="45"/>
      <c r="F69" s="46"/>
      <c r="G69" s="44"/>
      <c r="H69" s="44"/>
      <c r="I69" s="45"/>
      <c r="J69" s="46"/>
      <c r="K69" s="44"/>
      <c r="L69" s="44"/>
      <c r="M69" s="45"/>
      <c r="N69" s="46"/>
      <c r="O69" s="44"/>
      <c r="P69" s="44"/>
      <c r="Q69" s="45"/>
      <c r="R69" s="46"/>
      <c r="S69" s="70"/>
      <c r="T69" s="48"/>
      <c r="U69" s="36"/>
      <c r="V69" s="49"/>
      <c r="W69" s="37"/>
    </row>
    <row r="70" spans="1:23" s="19" customFormat="1" ht="12.75">
      <c r="A70" s="51"/>
      <c r="B70" s="54"/>
      <c r="C70" s="44"/>
      <c r="D70" s="44"/>
      <c r="E70" s="45"/>
      <c r="F70" s="46"/>
      <c r="G70" s="44"/>
      <c r="H70" s="44"/>
      <c r="I70" s="45"/>
      <c r="J70" s="72"/>
      <c r="K70" s="44"/>
      <c r="L70" s="44"/>
      <c r="M70" s="45"/>
      <c r="N70" s="46"/>
      <c r="O70" s="44"/>
      <c r="P70" s="44"/>
      <c r="Q70" s="45"/>
      <c r="R70" s="46"/>
      <c r="S70" s="70"/>
      <c r="T70" s="48"/>
      <c r="U70" s="36"/>
      <c r="V70" s="49"/>
      <c r="W70" s="37"/>
    </row>
    <row r="71" spans="1:23" s="19" customFormat="1" ht="12.75">
      <c r="A71" s="51"/>
      <c r="B71" s="35"/>
      <c r="C71" s="44"/>
      <c r="D71" s="44"/>
      <c r="E71" s="45"/>
      <c r="F71" s="46"/>
      <c r="G71" s="44"/>
      <c r="H71" s="44"/>
      <c r="I71" s="45"/>
      <c r="J71" s="46"/>
      <c r="K71" s="44"/>
      <c r="L71" s="44"/>
      <c r="M71" s="45"/>
      <c r="N71" s="46"/>
      <c r="O71" s="44"/>
      <c r="P71" s="44"/>
      <c r="Q71" s="45"/>
      <c r="R71" s="46"/>
      <c r="S71" s="70"/>
      <c r="T71" s="48"/>
      <c r="U71" s="36"/>
      <c r="V71" s="49"/>
      <c r="W71" s="37"/>
    </row>
    <row r="72" spans="1:23" s="21" customFormat="1" ht="12.75">
      <c r="A72" s="73"/>
      <c r="B72" s="35"/>
      <c r="C72" s="40"/>
      <c r="D72" s="39"/>
      <c r="E72" s="39"/>
      <c r="F72" s="40"/>
      <c r="G72" s="40"/>
      <c r="H72" s="40"/>
      <c r="I72" s="39"/>
      <c r="J72" s="40"/>
      <c r="K72" s="40"/>
      <c r="L72" s="40"/>
      <c r="M72" s="39"/>
      <c r="N72" s="40"/>
      <c r="O72" s="40"/>
      <c r="P72" s="40"/>
      <c r="Q72" s="39"/>
      <c r="R72" s="46"/>
      <c r="S72" s="38"/>
      <c r="T72" s="48"/>
      <c r="U72" s="36"/>
      <c r="V72" s="49"/>
      <c r="W72" s="37"/>
    </row>
    <row r="73" spans="1:23" ht="12.75">
      <c r="A73" s="38"/>
      <c r="B73" s="35"/>
      <c r="C73" s="40"/>
      <c r="D73" s="39"/>
      <c r="E73" s="39"/>
      <c r="F73" s="38"/>
      <c r="G73" s="40"/>
      <c r="H73" s="40"/>
      <c r="I73" s="40"/>
      <c r="J73" s="38"/>
      <c r="K73" s="40"/>
      <c r="L73" s="40"/>
      <c r="M73" s="40"/>
      <c r="N73" s="38"/>
      <c r="O73" s="40"/>
      <c r="P73" s="40"/>
      <c r="Q73" s="40"/>
      <c r="R73" s="38"/>
      <c r="S73" s="38"/>
      <c r="T73" s="38"/>
      <c r="U73" s="38"/>
      <c r="V73" s="38"/>
      <c r="W73" s="42"/>
    </row>
    <row r="74" spans="1:23" ht="12.75">
      <c r="A74" s="38"/>
      <c r="B74" s="35"/>
      <c r="C74" s="40"/>
      <c r="D74" s="39"/>
      <c r="E74" s="39"/>
      <c r="F74" s="38"/>
      <c r="G74" s="40"/>
      <c r="H74" s="40"/>
      <c r="I74" s="40"/>
      <c r="J74" s="38"/>
      <c r="K74" s="40"/>
      <c r="L74" s="40"/>
      <c r="M74" s="40"/>
      <c r="N74" s="38"/>
      <c r="O74" s="40"/>
      <c r="P74" s="40"/>
      <c r="Q74" s="40"/>
      <c r="R74" s="38"/>
      <c r="S74" s="38"/>
      <c r="T74" s="38"/>
      <c r="U74" s="38"/>
      <c r="V74" s="38"/>
      <c r="W74" s="42"/>
    </row>
    <row r="75" spans="1:23" ht="12.75">
      <c r="A75" s="38"/>
      <c r="B75" s="35"/>
      <c r="C75" s="40"/>
      <c r="D75" s="39"/>
      <c r="E75" s="39"/>
      <c r="F75" s="38"/>
      <c r="G75" s="40"/>
      <c r="H75" s="40"/>
      <c r="I75" s="40"/>
      <c r="J75" s="38"/>
      <c r="K75" s="40"/>
      <c r="L75" s="40"/>
      <c r="M75" s="40"/>
      <c r="N75" s="38"/>
      <c r="O75" s="40"/>
      <c r="P75" s="40"/>
      <c r="Q75" s="40"/>
      <c r="R75" s="38"/>
      <c r="S75" s="38"/>
      <c r="T75" s="38"/>
      <c r="U75" s="38"/>
      <c r="V75" s="38"/>
      <c r="W75" s="42"/>
    </row>
    <row r="76" spans="1:23" ht="12.75">
      <c r="A76" s="38"/>
      <c r="B76" s="35"/>
      <c r="C76" s="40"/>
      <c r="D76" s="39"/>
      <c r="E76" s="39"/>
      <c r="F76" s="38"/>
      <c r="G76" s="40"/>
      <c r="H76" s="40"/>
      <c r="I76" s="40"/>
      <c r="J76" s="38"/>
      <c r="K76" s="40"/>
      <c r="L76" s="40"/>
      <c r="M76" s="40"/>
      <c r="N76" s="38"/>
      <c r="O76" s="40"/>
      <c r="P76" s="40"/>
      <c r="Q76" s="40"/>
      <c r="R76" s="38"/>
      <c r="S76" s="38"/>
      <c r="T76" s="38"/>
      <c r="U76" s="38"/>
      <c r="V76" s="38"/>
      <c r="W76" s="42"/>
    </row>
    <row r="77" spans="1:23" ht="12.75">
      <c r="A77" s="38"/>
      <c r="B77" s="35"/>
      <c r="C77" s="40"/>
      <c r="D77" s="39"/>
      <c r="E77" s="39"/>
      <c r="F77" s="38"/>
      <c r="G77" s="40"/>
      <c r="H77" s="40"/>
      <c r="I77" s="40"/>
      <c r="J77" s="38"/>
      <c r="K77" s="40"/>
      <c r="L77" s="40"/>
      <c r="M77" s="40"/>
      <c r="N77" s="38"/>
      <c r="O77" s="40"/>
      <c r="P77" s="40"/>
      <c r="Q77" s="40"/>
      <c r="R77" s="38"/>
      <c r="S77" s="38"/>
      <c r="T77" s="38"/>
      <c r="U77" s="38"/>
      <c r="V77" s="38"/>
      <c r="W77" s="42"/>
    </row>
  </sheetData>
  <sheetProtection sheet="1" objects="1" scenarios="1"/>
  <mergeCells count="22">
    <mergeCell ref="B58:B59"/>
    <mergeCell ref="C28:F28"/>
    <mergeCell ref="G28:J28"/>
    <mergeCell ref="A5:A6"/>
    <mergeCell ref="C58:F58"/>
    <mergeCell ref="B45:B46"/>
    <mergeCell ref="B1:V1"/>
    <mergeCell ref="G5:J5"/>
    <mergeCell ref="K5:N5"/>
    <mergeCell ref="O5:R5"/>
    <mergeCell ref="K58:N58"/>
    <mergeCell ref="O58:R58"/>
    <mergeCell ref="B5:B6"/>
    <mergeCell ref="B28:B29"/>
    <mergeCell ref="G58:J58"/>
    <mergeCell ref="C45:F45"/>
    <mergeCell ref="G45:J45"/>
    <mergeCell ref="K45:N45"/>
    <mergeCell ref="C5:F5"/>
    <mergeCell ref="O45:R45"/>
    <mergeCell ref="K28:N28"/>
    <mergeCell ref="O28:R28"/>
  </mergeCells>
  <printOptions/>
  <pageMargins left="0.787401575" right="0.787401575" top="1.55" bottom="0.984251969" header="0.4921259845" footer="0.4921259845"/>
  <pageSetup fitToHeight="1" fitToWidth="1" orientation="portrait" paperSize="9" scale="47"/>
  <headerFooter alignWithMargins="0">
    <oddHeader>&amp;C&amp;A</oddHeader>
    <oddFooter>&amp;CStrana &amp;P</oddFoot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A1:AH77"/>
  <sheetViews>
    <sheetView showGridLines="0" zoomScale="95" zoomScaleNormal="95" workbookViewId="0" topLeftCell="A1">
      <selection activeCell="M10" sqref="M10"/>
    </sheetView>
  </sheetViews>
  <sheetFormatPr defaultColWidth="8.75390625" defaultRowHeight="12.75"/>
  <cols>
    <col min="1" max="1" width="6.375" style="0" customWidth="1"/>
    <col min="2" max="2" width="18.375" style="22" bestFit="1" customWidth="1"/>
    <col min="3" max="3" width="4.875" style="2" customWidth="1"/>
    <col min="4" max="4" width="5.00390625" style="3" customWidth="1"/>
    <col min="5" max="5" width="9.75390625" style="3" customWidth="1"/>
    <col min="6" max="6" width="8.875" style="0" customWidth="1"/>
    <col min="7" max="8" width="5.00390625" style="2" customWidth="1"/>
    <col min="9" max="9" width="9.75390625" style="2" customWidth="1"/>
    <col min="10" max="10" width="8.00390625" style="0" customWidth="1"/>
    <col min="11" max="12" width="5.00390625" style="2" customWidth="1"/>
    <col min="13" max="13" width="9.75390625" style="2" customWidth="1"/>
    <col min="14" max="14" width="8.00390625" style="0" customWidth="1"/>
    <col min="15" max="16" width="5.00390625" style="2" customWidth="1"/>
    <col min="17" max="17" width="9.75390625" style="2" customWidth="1"/>
    <col min="18" max="18" width="8.375" style="0" customWidth="1"/>
    <col min="19" max="19" width="6.75390625" style="0" customWidth="1"/>
    <col min="20" max="20" width="8.25390625" style="0" customWidth="1"/>
    <col min="21" max="21" width="11.125" style="0" customWidth="1"/>
    <col min="22" max="22" width="8.75390625" style="0" customWidth="1"/>
    <col min="23" max="23" width="11.00390625" style="25" customWidth="1"/>
    <col min="24" max="26" width="8.75390625" style="0" customWidth="1"/>
    <col min="27" max="27" width="12.75390625" style="0" bestFit="1" customWidth="1"/>
    <col min="28" max="28" width="10.00390625" style="0" bestFit="1" customWidth="1"/>
  </cols>
  <sheetData>
    <row r="1" spans="2:22" ht="48">
      <c r="B1" s="133" t="s">
        <v>59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</row>
    <row r="3" ht="18">
      <c r="B3" s="1"/>
    </row>
    <row r="4" spans="2:15" ht="21.75" thickBot="1">
      <c r="B4" s="4" t="s">
        <v>29</v>
      </c>
      <c r="C4" s="27"/>
      <c r="G4" s="27"/>
      <c r="K4" s="27"/>
      <c r="O4" s="27"/>
    </row>
    <row r="5" spans="1:23" ht="13.5" thickBot="1">
      <c r="A5" s="131" t="s">
        <v>20</v>
      </c>
      <c r="B5" s="131" t="s">
        <v>21</v>
      </c>
      <c r="C5" s="134" t="s">
        <v>60</v>
      </c>
      <c r="D5" s="135"/>
      <c r="E5" s="135"/>
      <c r="F5" s="136"/>
      <c r="G5" s="134" t="s">
        <v>61</v>
      </c>
      <c r="H5" s="135"/>
      <c r="I5" s="135"/>
      <c r="J5" s="136"/>
      <c r="K5" s="134" t="s">
        <v>22</v>
      </c>
      <c r="L5" s="135"/>
      <c r="M5" s="135"/>
      <c r="N5" s="136"/>
      <c r="O5" s="134" t="s">
        <v>23</v>
      </c>
      <c r="P5" s="135"/>
      <c r="Q5" s="135"/>
      <c r="R5" s="136"/>
      <c r="S5" s="33" t="s">
        <v>15</v>
      </c>
      <c r="T5" s="13" t="s">
        <v>1</v>
      </c>
      <c r="U5" s="13" t="s">
        <v>18</v>
      </c>
      <c r="V5" s="13" t="s">
        <v>2</v>
      </c>
      <c r="W5" s="30" t="s">
        <v>3</v>
      </c>
    </row>
    <row r="6" spans="1:24" ht="13.5" thickBot="1">
      <c r="A6" s="132"/>
      <c r="B6" s="132"/>
      <c r="C6" s="6" t="s">
        <v>4</v>
      </c>
      <c r="D6" s="7" t="s">
        <v>5</v>
      </c>
      <c r="E6" s="7" t="s">
        <v>13</v>
      </c>
      <c r="F6" s="10" t="s">
        <v>2</v>
      </c>
      <c r="G6" s="6" t="s">
        <v>4</v>
      </c>
      <c r="H6" s="9" t="s">
        <v>5</v>
      </c>
      <c r="I6" s="6" t="s">
        <v>14</v>
      </c>
      <c r="J6" s="10" t="s">
        <v>2</v>
      </c>
      <c r="K6" s="6" t="s">
        <v>4</v>
      </c>
      <c r="L6" s="11" t="s">
        <v>5</v>
      </c>
      <c r="M6" s="12" t="s">
        <v>14</v>
      </c>
      <c r="N6" s="8" t="s">
        <v>2</v>
      </c>
      <c r="O6" s="14" t="s">
        <v>4</v>
      </c>
      <c r="P6" s="15" t="s">
        <v>5</v>
      </c>
      <c r="Q6" s="12" t="s">
        <v>14</v>
      </c>
      <c r="R6" s="13" t="s">
        <v>2</v>
      </c>
      <c r="S6" s="31" t="s">
        <v>16</v>
      </c>
      <c r="T6" s="31" t="s">
        <v>6</v>
      </c>
      <c r="U6" s="31" t="s">
        <v>19</v>
      </c>
      <c r="V6" s="31" t="s">
        <v>6</v>
      </c>
      <c r="W6" s="32" t="s">
        <v>6</v>
      </c>
      <c r="X6" s="16"/>
    </row>
    <row r="7" spans="1:33" ht="12.75">
      <c r="A7" s="94">
        <v>1</v>
      </c>
      <c r="B7" s="74" t="s">
        <v>41</v>
      </c>
      <c r="C7" s="75">
        <v>2</v>
      </c>
      <c r="D7" s="97">
        <f>IF(ISBLANK($B7),"",IF(ISBLANK(C7),0,IF(C7&lt;11,LOOKUP(C7,bodovani!$A$2:$B$11),0)))</f>
        <v>9</v>
      </c>
      <c r="E7" s="84">
        <v>114.19</v>
      </c>
      <c r="F7" s="100">
        <f aca="true" t="shared" si="0" ref="F7:F26">IF(SUM(E$7:E$26)&gt;0,IF(ISNUMBER(E7),E7/(MIN(E$7:E$26)/100)-100,999),"0")</f>
        <v>2.799783939503058</v>
      </c>
      <c r="G7" s="87">
        <v>1</v>
      </c>
      <c r="H7" s="97">
        <f>IF(ISBLANK($B7),"",IF(ISBLANK(G7),0,IF(G7&lt;11,LOOKUP(G7,bodovani!$A$2:$B$11),0)))</f>
        <v>11</v>
      </c>
      <c r="I7" s="84">
        <v>114.34</v>
      </c>
      <c r="J7" s="103">
        <f aca="true" t="shared" si="1" ref="J7:J26">IF(SUM(I$7:I$26)&gt;0,IF(ISNUMBER(I7),I7/(MIN(I$7:I$26)/100)-100,999),"0")</f>
        <v>0</v>
      </c>
      <c r="K7" s="87"/>
      <c r="L7" s="106">
        <f>IF(ISBLANK($B7),"",IF(ISBLANK(K7),0,IF(K7&lt;11,LOOKUP(K7,bodovani!$A$2:$B$11),0)))</f>
        <v>0</v>
      </c>
      <c r="M7" s="84"/>
      <c r="N7" s="103" t="str">
        <f aca="true" t="shared" si="2" ref="N7:N26">IF(SUM(M$7:M$26)&gt;0,IF(ISNUMBER(M7),M7/(MIN(M$7:M$26)/100)-100,999),"0")</f>
        <v>0</v>
      </c>
      <c r="O7" s="87"/>
      <c r="P7" s="106">
        <f>IF(ISBLANK($B7),"",IF(ISBLANK(O7),0,IF(O7&lt;11,LOOKUP(O7,bodovani!$A$2:$B$11),0)))</f>
        <v>0</v>
      </c>
      <c r="Q7" s="84"/>
      <c r="R7" s="103" t="str">
        <f aca="true" t="shared" si="3" ref="R7:R26">IF(SUM(Q$7:Q$26)&gt;0,IF(ISNUMBER(Q7),Q7/(MIN(Q$7:Q$26)/100)-100,999),"0")</f>
        <v>0</v>
      </c>
      <c r="S7" s="130"/>
      <c r="T7" s="109">
        <f aca="true" t="shared" si="4" ref="T7:T26">(D7+H7+L7+P7)-MIN(D7,H7,L7,P7)+S7</f>
        <v>20</v>
      </c>
      <c r="U7" s="112">
        <v>1</v>
      </c>
      <c r="V7" s="113">
        <f aca="true" t="shared" si="5" ref="V7:V26">(F7+J7+N7+R7)-MAX(F7,J7,N7,R7)</f>
        <v>0</v>
      </c>
      <c r="W7" s="114">
        <v>1</v>
      </c>
      <c r="AE7">
        <v>25</v>
      </c>
      <c r="AF7">
        <v>10</v>
      </c>
      <c r="AG7">
        <v>1</v>
      </c>
    </row>
    <row r="8" spans="1:33" ht="12.75">
      <c r="A8" s="94">
        <v>2</v>
      </c>
      <c r="B8" s="76" t="s">
        <v>39</v>
      </c>
      <c r="C8" s="77">
        <v>1</v>
      </c>
      <c r="D8" s="98">
        <f>IF(ISBLANK($B8),"",IF(ISBLANK(C8),0,IF(C8&lt;11,LOOKUP(C8,bodovani!$A$2:$B$11),0)))</f>
        <v>11</v>
      </c>
      <c r="E8" s="85">
        <v>111.08</v>
      </c>
      <c r="F8" s="101">
        <f t="shared" si="0"/>
        <v>0</v>
      </c>
      <c r="G8" s="88">
        <v>2</v>
      </c>
      <c r="H8" s="98">
        <f>IF(ISBLANK($B8),"",IF(ISBLANK(G8),0,IF(G8&lt;11,LOOKUP(G8,bodovani!$A$2:$B$11),0)))</f>
        <v>9</v>
      </c>
      <c r="I8" s="85">
        <v>120.54</v>
      </c>
      <c r="J8" s="104">
        <f t="shared" si="1"/>
        <v>5.422424348434504</v>
      </c>
      <c r="K8" s="88"/>
      <c r="L8" s="107">
        <f>IF(ISBLANK($B8),"",IF(ISBLANK(K8),0,IF(K8&lt;11,LOOKUP(K8,bodovani!$A$2:$B$11),0)))</f>
        <v>0</v>
      </c>
      <c r="M8" s="85"/>
      <c r="N8" s="104" t="str">
        <f t="shared" si="2"/>
        <v>0</v>
      </c>
      <c r="O8" s="88"/>
      <c r="P8" s="107">
        <f>IF(ISBLANK($B8),"",IF(ISBLANK(O8),0,IF(O8&lt;11,LOOKUP(O8,bodovani!$A$2:$B$11),0)))</f>
        <v>0</v>
      </c>
      <c r="Q8" s="85"/>
      <c r="R8" s="104" t="str">
        <f t="shared" si="3"/>
        <v>0</v>
      </c>
      <c r="S8" s="90"/>
      <c r="T8" s="110">
        <f t="shared" si="4"/>
        <v>20</v>
      </c>
      <c r="U8" s="115">
        <v>1</v>
      </c>
      <c r="V8" s="116">
        <f t="shared" si="5"/>
        <v>0</v>
      </c>
      <c r="W8" s="117">
        <v>2</v>
      </c>
      <c r="AE8">
        <v>19</v>
      </c>
      <c r="AF8">
        <v>7</v>
      </c>
      <c r="AG8">
        <v>8</v>
      </c>
    </row>
    <row r="9" spans="1:33" ht="12.75">
      <c r="A9" s="95">
        <v>3</v>
      </c>
      <c r="B9" s="125" t="s">
        <v>56</v>
      </c>
      <c r="C9" s="77">
        <v>4</v>
      </c>
      <c r="D9" s="98">
        <f>IF(ISBLANK($B9),"",IF(ISBLANK(C9),0,IF(C9&lt;11,LOOKUP(C9,bodovani!$A$2:$B$11),0)))</f>
        <v>7</v>
      </c>
      <c r="E9" s="85">
        <v>122</v>
      </c>
      <c r="F9" s="101">
        <f t="shared" si="0"/>
        <v>9.830752610730997</v>
      </c>
      <c r="G9" s="88">
        <v>4</v>
      </c>
      <c r="H9" s="98">
        <f>IF(ISBLANK($B9),"",IF(ISBLANK(G9),0,IF(G9&lt;11,LOOKUP(G9,bodovani!$A$2:$B$11),0)))</f>
        <v>7</v>
      </c>
      <c r="I9" s="85">
        <v>137.02</v>
      </c>
      <c r="J9" s="104">
        <f t="shared" si="1"/>
        <v>19.835578100402316</v>
      </c>
      <c r="K9" s="88"/>
      <c r="L9" s="107">
        <f>IF(ISBLANK($B9),"",IF(ISBLANK(K9),0,IF(K9&lt;11,LOOKUP(K9,bodovani!$A$2:$B$11),0)))</f>
        <v>0</v>
      </c>
      <c r="M9" s="85"/>
      <c r="N9" s="104" t="str">
        <f t="shared" si="2"/>
        <v>0</v>
      </c>
      <c r="O9" s="88"/>
      <c r="P9" s="107">
        <f>IF(ISBLANK($B9),"",IF(ISBLANK(O9),0,IF(O9&lt;11,LOOKUP(O9,bodovani!$A$2:$B$11),0)))</f>
        <v>0</v>
      </c>
      <c r="Q9" s="85"/>
      <c r="R9" s="104" t="str">
        <f t="shared" si="3"/>
        <v>0</v>
      </c>
      <c r="S9" s="91"/>
      <c r="T9" s="110">
        <f t="shared" si="4"/>
        <v>14</v>
      </c>
      <c r="U9" s="115">
        <v>1</v>
      </c>
      <c r="V9" s="116">
        <f t="shared" si="5"/>
        <v>9.830752610730997</v>
      </c>
      <c r="W9" s="117">
        <v>3</v>
      </c>
      <c r="AE9">
        <v>17</v>
      </c>
      <c r="AF9">
        <v>9</v>
      </c>
      <c r="AG9">
        <v>5</v>
      </c>
    </row>
    <row r="10" spans="1:33" s="17" customFormat="1" ht="12.75">
      <c r="A10" s="94">
        <v>4</v>
      </c>
      <c r="B10" s="79" t="s">
        <v>40</v>
      </c>
      <c r="C10" s="77">
        <v>5</v>
      </c>
      <c r="D10" s="98">
        <f>IF(ISBLANK($B10),"",IF(ISBLANK(C10),0,IF(C10&lt;11,LOOKUP(C10,bodovani!$A$2:$B$11),0)))</f>
        <v>6</v>
      </c>
      <c r="E10" s="85">
        <v>122.51</v>
      </c>
      <c r="F10" s="101">
        <f t="shared" si="0"/>
        <v>10.289881166726687</v>
      </c>
      <c r="G10" s="88">
        <v>3</v>
      </c>
      <c r="H10" s="98">
        <f>IF(ISBLANK($B10),"",IF(ISBLANK(G10),0,IF(G10&lt;11,LOOKUP(G10,bodovani!$A$2:$B$11),0)))</f>
        <v>8</v>
      </c>
      <c r="I10" s="85">
        <v>133.5</v>
      </c>
      <c r="J10" s="104">
        <f t="shared" si="1"/>
        <v>16.757040405807246</v>
      </c>
      <c r="K10" s="88"/>
      <c r="L10" s="107">
        <f>IF(ISBLANK($B10),"",IF(ISBLANK(K10),0,IF(K10&lt;11,LOOKUP(K10,bodovani!$A$2:$B$11),0)))</f>
        <v>0</v>
      </c>
      <c r="M10" s="85"/>
      <c r="N10" s="104" t="str">
        <f t="shared" si="2"/>
        <v>0</v>
      </c>
      <c r="O10" s="88"/>
      <c r="P10" s="107">
        <f>IF(ISBLANK($B10),"",IF(ISBLANK(O10),0,IF(O10&lt;11,LOOKUP(O10,bodovani!$A$2:$B$11),0)))</f>
        <v>0</v>
      </c>
      <c r="Q10" s="85"/>
      <c r="R10" s="104" t="str">
        <f t="shared" si="3"/>
        <v>0</v>
      </c>
      <c r="S10" s="90"/>
      <c r="T10" s="110">
        <f t="shared" si="4"/>
        <v>14</v>
      </c>
      <c r="U10" s="115">
        <v>1</v>
      </c>
      <c r="V10" s="116">
        <f t="shared" si="5"/>
        <v>10.289881166726687</v>
      </c>
      <c r="W10" s="117">
        <v>4</v>
      </c>
      <c r="Z10"/>
      <c r="AB10"/>
      <c r="AD10"/>
      <c r="AE10" s="17">
        <v>14</v>
      </c>
      <c r="AF10" s="17">
        <v>13</v>
      </c>
      <c r="AG10" s="17">
        <v>11</v>
      </c>
    </row>
    <row r="11" spans="1:33" s="19" customFormat="1" ht="12.75">
      <c r="A11" s="94">
        <v>5</v>
      </c>
      <c r="B11" s="79" t="s">
        <v>85</v>
      </c>
      <c r="C11" s="77">
        <v>3</v>
      </c>
      <c r="D11" s="98">
        <f>IF(ISBLANK($B11),"",IF(ISBLANK(C11),0,IF(C11&lt;11,LOOKUP(C11,bodovani!$A$2:$B$11),0)))</f>
        <v>8</v>
      </c>
      <c r="E11" s="85">
        <v>117.1</v>
      </c>
      <c r="F11" s="101">
        <f t="shared" si="0"/>
        <v>5.419517464890163</v>
      </c>
      <c r="G11" s="88">
        <v>7</v>
      </c>
      <c r="H11" s="98">
        <f>IF(ISBLANK($B11),"",IF(ISBLANK(G11),0,IF(G11&lt;11,LOOKUP(G11,bodovani!$A$2:$B$11),0)))</f>
        <v>4</v>
      </c>
      <c r="I11" s="85">
        <v>183</v>
      </c>
      <c r="J11" s="104">
        <f t="shared" si="1"/>
        <v>60.04897673605038</v>
      </c>
      <c r="K11" s="88"/>
      <c r="L11" s="107">
        <f>IF(ISBLANK($B11),"",IF(ISBLANK(K11),0,IF(K11&lt;11,LOOKUP(K11,bodovani!$A$2:$B$11),0)))</f>
        <v>0</v>
      </c>
      <c r="M11" s="85"/>
      <c r="N11" s="104" t="str">
        <f t="shared" si="2"/>
        <v>0</v>
      </c>
      <c r="O11" s="88"/>
      <c r="P11" s="107">
        <f>IF(ISBLANK($B11),"",IF(ISBLANK(O11),0,IF(O11&lt;11,LOOKUP(O11,bodovani!$A$2:$B$11),0)))</f>
        <v>0</v>
      </c>
      <c r="Q11" s="85"/>
      <c r="R11" s="104" t="str">
        <f t="shared" si="3"/>
        <v>0</v>
      </c>
      <c r="S11" s="90"/>
      <c r="T11" s="110">
        <f t="shared" si="4"/>
        <v>12</v>
      </c>
      <c r="U11" s="115"/>
      <c r="V11" s="116">
        <f t="shared" si="5"/>
        <v>5.419517464890163</v>
      </c>
      <c r="W11" s="117">
        <v>5</v>
      </c>
      <c r="X11" s="18"/>
      <c r="Z11"/>
      <c r="AB11"/>
      <c r="AD11"/>
      <c r="AE11" s="19">
        <v>14</v>
      </c>
      <c r="AF11" s="19">
        <v>3</v>
      </c>
      <c r="AG11" s="19">
        <v>1999</v>
      </c>
    </row>
    <row r="12" spans="1:34" s="19" customFormat="1" ht="12.75">
      <c r="A12" s="94">
        <v>6</v>
      </c>
      <c r="B12" s="123" t="s">
        <v>42</v>
      </c>
      <c r="C12" s="77">
        <v>8</v>
      </c>
      <c r="D12" s="98">
        <f>IF(ISBLANK($B12),"",IF(ISBLANK(C12),0,IF(C12&lt;11,LOOKUP(C12,bodovani!$A$2:$B$11),0)))</f>
        <v>3</v>
      </c>
      <c r="E12" s="85">
        <v>153.29</v>
      </c>
      <c r="F12" s="101">
        <f t="shared" si="0"/>
        <v>37.99963989917177</v>
      </c>
      <c r="G12" s="88">
        <v>5</v>
      </c>
      <c r="H12" s="98">
        <f>IF(ISBLANK($B12),"",IF(ISBLANK(G12),0,IF(G12&lt;11,LOOKUP(G12,bodovani!$A$2:$B$11),0)))</f>
        <v>6</v>
      </c>
      <c r="I12" s="85">
        <v>143.24</v>
      </c>
      <c r="J12" s="104">
        <f t="shared" si="1"/>
        <v>25.27549414028337</v>
      </c>
      <c r="K12" s="88"/>
      <c r="L12" s="107">
        <f>IF(ISBLANK($B12),"",IF(ISBLANK(K12),0,IF(K12&lt;11,LOOKUP(K12,bodovani!$A$2:$B$11),0)))</f>
        <v>0</v>
      </c>
      <c r="M12" s="85"/>
      <c r="N12" s="104" t="str">
        <f t="shared" si="2"/>
        <v>0</v>
      </c>
      <c r="O12" s="88"/>
      <c r="P12" s="107">
        <f>IF(ISBLANK($B12),"",IF(ISBLANK(O12),0,IF(O12&lt;11,LOOKUP(O12,bodovani!$A$2:$B$11),0)))</f>
        <v>0</v>
      </c>
      <c r="Q12" s="85"/>
      <c r="R12" s="104" t="str">
        <f t="shared" si="3"/>
        <v>0</v>
      </c>
      <c r="S12" s="91"/>
      <c r="T12" s="110">
        <f t="shared" si="4"/>
        <v>9</v>
      </c>
      <c r="U12" s="115"/>
      <c r="V12" s="116">
        <f t="shared" si="5"/>
        <v>25.27549414028337</v>
      </c>
      <c r="W12" s="117">
        <v>6</v>
      </c>
      <c r="X12" s="18"/>
      <c r="Z12"/>
      <c r="AB12"/>
      <c r="AD12"/>
      <c r="AE12" s="26">
        <v>11</v>
      </c>
      <c r="AF12" s="23">
        <v>11</v>
      </c>
      <c r="AG12" s="23">
        <v>6</v>
      </c>
      <c r="AH12" s="23"/>
    </row>
    <row r="13" spans="1:33" s="17" customFormat="1" ht="12.75">
      <c r="A13" s="94">
        <v>7</v>
      </c>
      <c r="B13" s="79" t="s">
        <v>44</v>
      </c>
      <c r="C13" s="77">
        <v>7</v>
      </c>
      <c r="D13" s="98">
        <f>IF(ISBLANK($B13),"",IF(ISBLANK(C13),0,IF(C13&lt;11,LOOKUP(C13,bodovani!$A$2:$B$11),0)))</f>
        <v>4</v>
      </c>
      <c r="E13" s="85">
        <v>141.31</v>
      </c>
      <c r="F13" s="101">
        <f t="shared" si="0"/>
        <v>27.214620093626223</v>
      </c>
      <c r="G13" s="88">
        <v>8</v>
      </c>
      <c r="H13" s="98">
        <f>IF(ISBLANK($B13),"",IF(ISBLANK(G13),0,IF(G13&lt;11,LOOKUP(G13,bodovani!$A$2:$B$11),0)))</f>
        <v>3</v>
      </c>
      <c r="I13" s="85">
        <v>339.55</v>
      </c>
      <c r="J13" s="104">
        <f t="shared" si="1"/>
        <v>196.96519153402136</v>
      </c>
      <c r="K13" s="88"/>
      <c r="L13" s="107">
        <f>IF(ISBLANK($B13),"",IF(ISBLANK(K13),0,IF(K13&lt;11,LOOKUP(K13,bodovani!$A$2:$B$11),0)))</f>
        <v>0</v>
      </c>
      <c r="M13" s="85"/>
      <c r="N13" s="104" t="str">
        <f t="shared" si="2"/>
        <v>0</v>
      </c>
      <c r="O13" s="88"/>
      <c r="P13" s="107">
        <f>IF(ISBLANK($B13),"",IF(ISBLANK(O13),0,IF(O13&lt;11,LOOKUP(O13,bodovani!$A$2:$B$11),0)))</f>
        <v>0</v>
      </c>
      <c r="Q13" s="85"/>
      <c r="R13" s="104" t="str">
        <f t="shared" si="3"/>
        <v>0</v>
      </c>
      <c r="S13" s="92"/>
      <c r="T13" s="110">
        <f t="shared" si="4"/>
        <v>7</v>
      </c>
      <c r="U13" s="115">
        <v>1</v>
      </c>
      <c r="V13" s="116">
        <f t="shared" si="5"/>
        <v>27.214620093626223</v>
      </c>
      <c r="W13" s="117">
        <v>7</v>
      </c>
      <c r="X13" s="18"/>
      <c r="Z13"/>
      <c r="AB13"/>
      <c r="AD13"/>
      <c r="AE13" s="17">
        <v>11</v>
      </c>
      <c r="AF13" s="17">
        <v>5</v>
      </c>
      <c r="AG13" s="17">
        <v>1999</v>
      </c>
    </row>
    <row r="14" spans="1:33" s="20" customFormat="1" ht="12.75">
      <c r="A14" s="94">
        <v>8</v>
      </c>
      <c r="B14" s="79" t="s">
        <v>86</v>
      </c>
      <c r="C14" s="77">
        <v>9</v>
      </c>
      <c r="D14" s="98">
        <f>IF(ISBLANK($B14),"",IF(ISBLANK(C14),0,IF(C14&lt;11,LOOKUP(C14,bodovani!$A$2:$B$11),0)))</f>
        <v>2</v>
      </c>
      <c r="E14" s="85">
        <v>179.35</v>
      </c>
      <c r="F14" s="101">
        <f t="shared" si="0"/>
        <v>61.46020885848037</v>
      </c>
      <c r="G14" s="88">
        <v>6</v>
      </c>
      <c r="H14" s="98">
        <f>IF(ISBLANK($B14),"",IF(ISBLANK(G14),0,IF(G14&lt;11,LOOKUP(G14,bodovani!$A$2:$B$11),0)))</f>
        <v>5</v>
      </c>
      <c r="I14" s="85">
        <v>180.39</v>
      </c>
      <c r="J14" s="104">
        <f t="shared" si="1"/>
        <v>57.76631100227391</v>
      </c>
      <c r="K14" s="88"/>
      <c r="L14" s="107">
        <f>IF(ISBLANK($B14),"",IF(ISBLANK(K14),0,IF(K14&lt;11,LOOKUP(K14,bodovani!$A$2:$B$11),0)))</f>
        <v>0</v>
      </c>
      <c r="M14" s="85"/>
      <c r="N14" s="104" t="str">
        <f t="shared" si="2"/>
        <v>0</v>
      </c>
      <c r="O14" s="88"/>
      <c r="P14" s="107">
        <f>IF(ISBLANK($B14),"",IF(ISBLANK(O14),0,IF(O14&lt;11,LOOKUP(O14,bodovani!$A$2:$B$11),0)))</f>
        <v>0</v>
      </c>
      <c r="Q14" s="85"/>
      <c r="R14" s="104" t="str">
        <f t="shared" si="3"/>
        <v>0</v>
      </c>
      <c r="S14" s="90"/>
      <c r="T14" s="110">
        <f t="shared" si="4"/>
        <v>7</v>
      </c>
      <c r="U14" s="115">
        <v>1</v>
      </c>
      <c r="V14" s="116">
        <f t="shared" si="5"/>
        <v>57.76631100227391</v>
      </c>
      <c r="W14" s="117">
        <v>8</v>
      </c>
      <c r="Z14"/>
      <c r="AB14"/>
      <c r="AD14"/>
      <c r="AE14" s="20">
        <v>11</v>
      </c>
      <c r="AF14" s="20">
        <v>2</v>
      </c>
      <c r="AG14" s="20">
        <v>12</v>
      </c>
    </row>
    <row r="15" spans="1:33" s="29" customFormat="1" ht="12.75">
      <c r="A15" s="94">
        <v>9</v>
      </c>
      <c r="B15" s="79" t="s">
        <v>43</v>
      </c>
      <c r="C15" s="77">
        <v>6</v>
      </c>
      <c r="D15" s="98">
        <f>IF(ISBLANK($B15),"",IF(ISBLANK(C15),0,IF(C15&lt;11,LOOKUP(C15,bodovani!$A$2:$B$11),0)))</f>
        <v>5</v>
      </c>
      <c r="E15" s="85">
        <v>131.45</v>
      </c>
      <c r="F15" s="101">
        <f t="shared" si="0"/>
        <v>18.338134677709746</v>
      </c>
      <c r="G15" s="88">
        <v>10</v>
      </c>
      <c r="H15" s="98">
        <f>IF(ISBLANK($B15),"",IF(ISBLANK(G15),0,IF(G15&lt;11,LOOKUP(G15,bodovani!$A$2:$B$11),0)))</f>
        <v>1</v>
      </c>
      <c r="I15" s="85">
        <v>999</v>
      </c>
      <c r="J15" s="104">
        <f t="shared" si="1"/>
        <v>773.709987755816</v>
      </c>
      <c r="K15" s="88"/>
      <c r="L15" s="107">
        <f>IF(ISBLANK($B15),"",IF(ISBLANK(K15),0,IF(K15&lt;11,LOOKUP(K15,bodovani!$A$2:$B$11),0)))</f>
        <v>0</v>
      </c>
      <c r="M15" s="85"/>
      <c r="N15" s="104" t="str">
        <f t="shared" si="2"/>
        <v>0</v>
      </c>
      <c r="O15" s="88"/>
      <c r="P15" s="107">
        <f>IF(ISBLANK($B15),"",IF(ISBLANK(O15),0,IF(O15&lt;11,LOOKUP(O15,bodovani!$A$2:$B$11),0)))</f>
        <v>0</v>
      </c>
      <c r="Q15" s="85"/>
      <c r="R15" s="104" t="str">
        <f t="shared" si="3"/>
        <v>0</v>
      </c>
      <c r="S15" s="92"/>
      <c r="T15" s="110">
        <f t="shared" si="4"/>
        <v>6</v>
      </c>
      <c r="U15" s="115"/>
      <c r="V15" s="116">
        <f t="shared" si="5"/>
        <v>18.338134677709718</v>
      </c>
      <c r="W15" s="117">
        <v>9</v>
      </c>
      <c r="Z15" s="28"/>
      <c r="AB15" s="28"/>
      <c r="AD15" s="28"/>
      <c r="AE15" s="29">
        <v>6</v>
      </c>
      <c r="AF15" s="29">
        <v>12</v>
      </c>
      <c r="AG15" s="29">
        <v>10</v>
      </c>
    </row>
    <row r="16" spans="1:33" s="19" customFormat="1" ht="12.75" customHeight="1">
      <c r="A16" s="94">
        <v>10</v>
      </c>
      <c r="B16" s="123" t="s">
        <v>55</v>
      </c>
      <c r="C16" s="77">
        <v>10</v>
      </c>
      <c r="D16" s="98">
        <f>IF(ISBLANK($B16),"",IF(ISBLANK(C16),0,IF(C16&lt;11,LOOKUP(C16,bodovani!$A$2:$B$11),0)))</f>
        <v>1</v>
      </c>
      <c r="E16" s="85">
        <v>246</v>
      </c>
      <c r="F16" s="101">
        <f t="shared" si="0"/>
        <v>121.46200936262153</v>
      </c>
      <c r="G16" s="88">
        <v>9</v>
      </c>
      <c r="H16" s="98">
        <f>IF(ISBLANK($B16),"",IF(ISBLANK(G16),0,IF(G16&lt;11,LOOKUP(G16,bodovani!$A$2:$B$11),0)))</f>
        <v>2</v>
      </c>
      <c r="I16" s="85">
        <v>402.43</v>
      </c>
      <c r="J16" s="104">
        <f t="shared" si="1"/>
        <v>251.95906944201505</v>
      </c>
      <c r="K16" s="88"/>
      <c r="L16" s="107">
        <f>IF(ISBLANK($B16),"",IF(ISBLANK(K16),0,IF(K16&lt;11,LOOKUP(K16,bodovani!$A$2:$B$11),0)))</f>
        <v>0</v>
      </c>
      <c r="M16" s="85"/>
      <c r="N16" s="104" t="str">
        <f t="shared" si="2"/>
        <v>0</v>
      </c>
      <c r="O16" s="88"/>
      <c r="P16" s="107">
        <f>IF(ISBLANK($B16),"",IF(ISBLANK(O16),0,IF(O16&lt;11,LOOKUP(O16,bodovani!$A$2:$B$11),0)))</f>
        <v>0</v>
      </c>
      <c r="Q16" s="85"/>
      <c r="R16" s="104" t="str">
        <f t="shared" si="3"/>
        <v>0</v>
      </c>
      <c r="S16" s="91"/>
      <c r="T16" s="110">
        <f t="shared" si="4"/>
        <v>3</v>
      </c>
      <c r="U16" s="115"/>
      <c r="V16" s="116">
        <f t="shared" si="5"/>
        <v>121.46200936262153</v>
      </c>
      <c r="W16" s="117">
        <v>10</v>
      </c>
      <c r="Z16"/>
      <c r="AB16"/>
      <c r="AD16"/>
      <c r="AE16" s="19">
        <v>6</v>
      </c>
      <c r="AF16" s="19">
        <v>6</v>
      </c>
      <c r="AG16" s="19">
        <v>1999</v>
      </c>
    </row>
    <row r="17" spans="1:33" ht="12.75" customHeight="1">
      <c r="A17" s="94">
        <v>11</v>
      </c>
      <c r="B17" s="79"/>
      <c r="C17" s="77"/>
      <c r="D17" s="98">
        <f>IF(ISBLANK($B17),"",IF(ISBLANK(C17),0,IF(C17&lt;11,LOOKUP(C17,bodovani!$A$2:$B$11),0)))</f>
      </c>
      <c r="E17" s="85"/>
      <c r="F17" s="101">
        <f t="shared" si="0"/>
        <v>999</v>
      </c>
      <c r="G17" s="88"/>
      <c r="H17" s="98">
        <f>IF(ISBLANK($B17),"",IF(ISBLANK(G17),0,IF(G17&lt;11,LOOKUP(G17,bodovani!$A$2:$B$11),0)))</f>
      </c>
      <c r="I17" s="85"/>
      <c r="J17" s="104">
        <f t="shared" si="1"/>
        <v>999</v>
      </c>
      <c r="K17" s="88"/>
      <c r="L17" s="107">
        <f>IF(ISBLANK($B17),"",IF(ISBLANK(K17),0,IF(K17&lt;11,LOOKUP(K17,bodovani!$A$2:$B$11),0)))</f>
      </c>
      <c r="M17" s="85"/>
      <c r="N17" s="104" t="str">
        <f t="shared" si="2"/>
        <v>0</v>
      </c>
      <c r="O17" s="88"/>
      <c r="P17" s="107">
        <f>IF(ISBLANK($B17),"",IF(ISBLANK(O17),0,IF(O17&lt;11,LOOKUP(O17,bodovani!$A$2:$B$11),0)))</f>
      </c>
      <c r="Q17" s="85"/>
      <c r="R17" s="104" t="str">
        <f t="shared" si="3"/>
        <v>0</v>
      </c>
      <c r="S17" s="92"/>
      <c r="T17" s="110" t="e">
        <f t="shared" si="4"/>
        <v>#VALUE!</v>
      </c>
      <c r="U17" s="115"/>
      <c r="V17" s="116">
        <f t="shared" si="5"/>
        <v>999</v>
      </c>
      <c r="W17" s="117"/>
      <c r="AE17">
        <v>5</v>
      </c>
      <c r="AF17">
        <v>8</v>
      </c>
      <c r="AG17">
        <v>9</v>
      </c>
    </row>
    <row r="18" spans="1:33" ht="12.75" customHeight="1">
      <c r="A18" s="94">
        <v>12</v>
      </c>
      <c r="B18" s="81"/>
      <c r="C18" s="77"/>
      <c r="D18" s="98">
        <f>IF(ISBLANK($B18),"",IF(ISBLANK(C18),0,IF(C18&lt;11,LOOKUP(C18,bodovani!$A$2:$B$11),0)))</f>
      </c>
      <c r="E18" s="85"/>
      <c r="F18" s="101">
        <f t="shared" si="0"/>
        <v>999</v>
      </c>
      <c r="G18" s="88"/>
      <c r="H18" s="98">
        <f>IF(ISBLANK($B18),"",IF(ISBLANK(G18),0,IF(G18&lt;11,LOOKUP(G18,bodovani!$A$2:$B$11),0)))</f>
      </c>
      <c r="I18" s="85"/>
      <c r="J18" s="104">
        <f t="shared" si="1"/>
        <v>999</v>
      </c>
      <c r="K18" s="88"/>
      <c r="L18" s="107">
        <f>IF(ISBLANK($B18),"",IF(ISBLANK(K18),0,IF(K18&lt;11,LOOKUP(K18,bodovani!$A$2:$B$11),0)))</f>
      </c>
      <c r="M18" s="85"/>
      <c r="N18" s="104" t="str">
        <f t="shared" si="2"/>
        <v>0</v>
      </c>
      <c r="O18" s="88"/>
      <c r="P18" s="107">
        <f>IF(ISBLANK($B18),"",IF(ISBLANK(O18),0,IF(O18&lt;11,LOOKUP(O18,bodovani!$A$2:$B$11),0)))</f>
      </c>
      <c r="Q18" s="85"/>
      <c r="R18" s="104" t="str">
        <f t="shared" si="3"/>
        <v>0</v>
      </c>
      <c r="S18" s="91"/>
      <c r="T18" s="110" t="e">
        <f t="shared" si="4"/>
        <v>#VALUE!</v>
      </c>
      <c r="U18" s="115"/>
      <c r="V18" s="116">
        <f t="shared" si="5"/>
        <v>999</v>
      </c>
      <c r="W18" s="117"/>
      <c r="AE18">
        <v>4</v>
      </c>
      <c r="AF18">
        <v>1</v>
      </c>
      <c r="AG18">
        <v>13</v>
      </c>
    </row>
    <row r="19" spans="1:33" ht="12.75" customHeight="1">
      <c r="A19" s="94">
        <v>13</v>
      </c>
      <c r="B19" s="80"/>
      <c r="C19" s="77"/>
      <c r="D19" s="98">
        <f>IF(ISBLANK($B19),"",IF(ISBLANK(C19),0,IF(C19&lt;11,LOOKUP(C19,bodovani!$A$2:$B$11),0)))</f>
      </c>
      <c r="E19" s="85"/>
      <c r="F19" s="101">
        <f t="shared" si="0"/>
        <v>999</v>
      </c>
      <c r="G19" s="88"/>
      <c r="H19" s="98">
        <f>IF(ISBLANK($B19),"",IF(ISBLANK(G19),0,IF(G19&lt;11,LOOKUP(G19,bodovani!$A$2:$B$11),0)))</f>
      </c>
      <c r="I19" s="85"/>
      <c r="J19" s="104">
        <f t="shared" si="1"/>
        <v>999</v>
      </c>
      <c r="K19" s="88"/>
      <c r="L19" s="107">
        <f>IF(ISBLANK($B19),"",IF(ISBLANK(K19),0,IF(K19&lt;11,LOOKUP(K19,bodovani!$A$2:$B$11),0)))</f>
      </c>
      <c r="M19" s="85"/>
      <c r="N19" s="104" t="str">
        <f t="shared" si="2"/>
        <v>0</v>
      </c>
      <c r="O19" s="88"/>
      <c r="P19" s="107">
        <f>IF(ISBLANK($B19),"",IF(ISBLANK(O19),0,IF(O19&lt;11,LOOKUP(O19,bodovani!$A$2:$B$11),0)))</f>
      </c>
      <c r="Q19" s="85"/>
      <c r="R19" s="104" t="str">
        <f t="shared" si="3"/>
        <v>0</v>
      </c>
      <c r="S19" s="91"/>
      <c r="T19" s="110" t="e">
        <f t="shared" si="4"/>
        <v>#VALUE!</v>
      </c>
      <c r="U19" s="115"/>
      <c r="V19" s="116">
        <f t="shared" si="5"/>
        <v>999</v>
      </c>
      <c r="W19" s="117"/>
      <c r="AE19">
        <v>3</v>
      </c>
      <c r="AF19">
        <v>4</v>
      </c>
      <c r="AG19">
        <v>7</v>
      </c>
    </row>
    <row r="20" spans="1:33" ht="12.75" customHeight="1">
      <c r="A20" s="94">
        <v>14</v>
      </c>
      <c r="B20" s="80"/>
      <c r="C20" s="77"/>
      <c r="D20" s="98">
        <f>IF(ISBLANK($B20),"",IF(ISBLANK(C20),0,IF(C20&lt;11,LOOKUP(C20,bodovani!$A$2:$B$11),0)))</f>
      </c>
      <c r="E20" s="85"/>
      <c r="F20" s="101">
        <f t="shared" si="0"/>
        <v>999</v>
      </c>
      <c r="G20" s="88"/>
      <c r="H20" s="98">
        <f>IF(ISBLANK($B20),"",IF(ISBLANK(G20),0,IF(G20&lt;11,LOOKUP(G20,bodovani!$A$2:$B$11),0)))</f>
      </c>
      <c r="I20" s="85"/>
      <c r="J20" s="104">
        <f t="shared" si="1"/>
        <v>999</v>
      </c>
      <c r="K20" s="88"/>
      <c r="L20" s="107">
        <f>IF(ISBLANK($B20),"",IF(ISBLANK(K20),0,IF(K20&lt;11,LOOKUP(K20,bodovani!$A$2:$B$11),0)))</f>
      </c>
      <c r="M20" s="85"/>
      <c r="N20" s="104" t="str">
        <f t="shared" si="2"/>
        <v>0</v>
      </c>
      <c r="O20" s="88"/>
      <c r="P20" s="107">
        <f>IF(ISBLANK($B20),"",IF(ISBLANK(O20),0,IF(O20&lt;11,LOOKUP(O20,bodovani!$A$2:$B$11),0)))</f>
      </c>
      <c r="Q20" s="85"/>
      <c r="R20" s="104" t="str">
        <f t="shared" si="3"/>
        <v>0</v>
      </c>
      <c r="S20" s="91"/>
      <c r="T20" s="110" t="e">
        <f t="shared" si="4"/>
        <v>#VALUE!</v>
      </c>
      <c r="U20" s="115"/>
      <c r="V20" s="116">
        <f t="shared" si="5"/>
        <v>999</v>
      </c>
      <c r="W20" s="117"/>
      <c r="AE20">
        <v>0</v>
      </c>
      <c r="AF20">
        <v>12</v>
      </c>
      <c r="AG20">
        <v>0</v>
      </c>
    </row>
    <row r="21" spans="1:33" ht="12.75">
      <c r="A21" s="94">
        <v>15</v>
      </c>
      <c r="B21" s="81"/>
      <c r="C21" s="77"/>
      <c r="D21" s="98">
        <f>IF(ISBLANK($B21),"",IF(ISBLANK(C21),0,IF(C21&lt;11,LOOKUP(C21,bodovani!$A$2:$B$11),0)))</f>
      </c>
      <c r="E21" s="85"/>
      <c r="F21" s="101">
        <f t="shared" si="0"/>
        <v>999</v>
      </c>
      <c r="G21" s="88"/>
      <c r="H21" s="98">
        <f>IF(ISBLANK($B21),"",IF(ISBLANK(G21),0,IF(G21&lt;11,LOOKUP(G21,bodovani!$A$2:$B$11),0)))</f>
      </c>
      <c r="I21" s="85"/>
      <c r="J21" s="104">
        <f t="shared" si="1"/>
        <v>999</v>
      </c>
      <c r="K21" s="88"/>
      <c r="L21" s="107">
        <f>IF(ISBLANK($B21),"",IF(ISBLANK(K21),0,IF(K21&lt;11,LOOKUP(K21,bodovani!$A$2:$B$11),0)))</f>
      </c>
      <c r="M21" s="85"/>
      <c r="N21" s="104" t="str">
        <f t="shared" si="2"/>
        <v>0</v>
      </c>
      <c r="O21" s="88"/>
      <c r="P21" s="107">
        <f>IF(ISBLANK($B21),"",IF(ISBLANK(O21),0,IF(O21&lt;11,LOOKUP(O21,bodovani!$A$2:$B$11),0)))</f>
      </c>
      <c r="Q21" s="85"/>
      <c r="R21" s="104" t="str">
        <f t="shared" si="3"/>
        <v>0</v>
      </c>
      <c r="S21" s="92"/>
      <c r="T21" s="110" t="e">
        <f t="shared" si="4"/>
        <v>#VALUE!</v>
      </c>
      <c r="U21" s="115"/>
      <c r="V21" s="116">
        <f t="shared" si="5"/>
        <v>999</v>
      </c>
      <c r="W21" s="117"/>
      <c r="AE21">
        <v>5</v>
      </c>
      <c r="AF21">
        <v>15</v>
      </c>
      <c r="AG21">
        <v>37</v>
      </c>
    </row>
    <row r="22" spans="1:33" ht="12.75">
      <c r="A22" s="94">
        <v>16</v>
      </c>
      <c r="B22" s="81"/>
      <c r="C22" s="77"/>
      <c r="D22" s="98">
        <f>IF(ISBLANK($B22),"",IF(ISBLANK(C22),0,IF(C22&lt;11,LOOKUP(C22,bodovani!$A$2:$B$11),0)))</f>
      </c>
      <c r="E22" s="85"/>
      <c r="F22" s="101">
        <f t="shared" si="0"/>
        <v>999</v>
      </c>
      <c r="G22" s="88"/>
      <c r="H22" s="98">
        <f>IF(ISBLANK($B22),"",IF(ISBLANK(G22),0,IF(G22&lt;11,LOOKUP(G22,bodovani!$A$2:$B$11),0)))</f>
      </c>
      <c r="I22" s="85"/>
      <c r="J22" s="104">
        <f t="shared" si="1"/>
        <v>999</v>
      </c>
      <c r="K22" s="88"/>
      <c r="L22" s="107">
        <f>IF(ISBLANK($B22),"",IF(ISBLANK(K22),0,IF(K22&lt;11,LOOKUP(K22,bodovani!$A$2:$B$11),0)))</f>
      </c>
      <c r="M22" s="85"/>
      <c r="N22" s="104" t="str">
        <f t="shared" si="2"/>
        <v>0</v>
      </c>
      <c r="O22" s="88"/>
      <c r="P22" s="107">
        <f>IF(ISBLANK($B22),"",IF(ISBLANK(O22),0,IF(O22&lt;11,LOOKUP(O22,bodovani!$A$2:$B$11),0)))</f>
      </c>
      <c r="Q22" s="85"/>
      <c r="R22" s="104" t="str">
        <f t="shared" si="3"/>
        <v>0</v>
      </c>
      <c r="S22" s="91"/>
      <c r="T22" s="110" t="e">
        <f t="shared" si="4"/>
        <v>#VALUE!</v>
      </c>
      <c r="U22" s="115"/>
      <c r="V22" s="116">
        <f t="shared" si="5"/>
        <v>999</v>
      </c>
      <c r="W22" s="117"/>
      <c r="AE22">
        <v>4</v>
      </c>
      <c r="AF22">
        <v>33</v>
      </c>
      <c r="AG22">
        <v>1999</v>
      </c>
    </row>
    <row r="23" spans="1:33" ht="12.75">
      <c r="A23" s="94">
        <v>17</v>
      </c>
      <c r="B23" s="80"/>
      <c r="C23" s="77"/>
      <c r="D23" s="98">
        <f>IF(ISBLANK($B23),"",IF(ISBLANK(C23),0,IF(C23&lt;11,LOOKUP(C23,bodovani!$A$2:$B$11),0)))</f>
      </c>
      <c r="E23" s="85"/>
      <c r="F23" s="101">
        <f t="shared" si="0"/>
        <v>999</v>
      </c>
      <c r="G23" s="88"/>
      <c r="H23" s="98">
        <f>IF(ISBLANK($B23),"",IF(ISBLANK(G23),0,IF(G23&lt;11,LOOKUP(G23,bodovani!$A$2:$B$11),0)))</f>
      </c>
      <c r="I23" s="85"/>
      <c r="J23" s="104">
        <f t="shared" si="1"/>
        <v>999</v>
      </c>
      <c r="K23" s="88"/>
      <c r="L23" s="107">
        <f>IF(ISBLANK($B23),"",IF(ISBLANK(K23),0,IF(K23&lt;11,LOOKUP(K23,bodovani!$A$2:$B$11),0)))</f>
      </c>
      <c r="M23" s="85"/>
      <c r="N23" s="104" t="str">
        <f t="shared" si="2"/>
        <v>0</v>
      </c>
      <c r="O23" s="88"/>
      <c r="P23" s="107">
        <f>IF(ISBLANK($B23),"",IF(ISBLANK(O23),0,IF(O23&lt;11,LOOKUP(O23,bodovani!$A$2:$B$11),0)))</f>
      </c>
      <c r="Q23" s="85"/>
      <c r="R23" s="104" t="str">
        <f t="shared" si="3"/>
        <v>0</v>
      </c>
      <c r="S23" s="91"/>
      <c r="T23" s="110" t="e">
        <f t="shared" si="4"/>
        <v>#VALUE!</v>
      </c>
      <c r="U23" s="115"/>
      <c r="V23" s="116">
        <f t="shared" si="5"/>
        <v>999</v>
      </c>
      <c r="W23" s="117"/>
      <c r="AE23">
        <v>4</v>
      </c>
      <c r="AF23">
        <v>27</v>
      </c>
      <c r="AG23">
        <v>0</v>
      </c>
    </row>
    <row r="24" spans="1:33" ht="12.75">
      <c r="A24" s="94">
        <v>18</v>
      </c>
      <c r="B24" s="80"/>
      <c r="C24" s="77"/>
      <c r="D24" s="98">
        <f>IF(ISBLANK($B24),"",IF(ISBLANK(C24),0,IF(C24&lt;11,LOOKUP(C24,bodovani!$A$2:$B$11),0)))</f>
      </c>
      <c r="E24" s="85"/>
      <c r="F24" s="101">
        <f t="shared" si="0"/>
        <v>999</v>
      </c>
      <c r="G24" s="88"/>
      <c r="H24" s="98">
        <f>IF(ISBLANK($B24),"",IF(ISBLANK(G24),0,IF(G24&lt;11,LOOKUP(G24,bodovani!$A$2:$B$11),0)))</f>
      </c>
      <c r="I24" s="85"/>
      <c r="J24" s="104">
        <f t="shared" si="1"/>
        <v>999</v>
      </c>
      <c r="K24" s="88"/>
      <c r="L24" s="107">
        <f>IF(ISBLANK($B24),"",IF(ISBLANK(K24),0,IF(K24&lt;11,LOOKUP(K24,bodovani!$A$2:$B$11),0)))</f>
      </c>
      <c r="M24" s="85"/>
      <c r="N24" s="104" t="str">
        <f t="shared" si="2"/>
        <v>0</v>
      </c>
      <c r="O24" s="88"/>
      <c r="P24" s="107">
        <f>IF(ISBLANK($B24),"",IF(ISBLANK(O24),0,IF(O24&lt;11,LOOKUP(O24,bodovani!$A$2:$B$11),0)))</f>
      </c>
      <c r="Q24" s="85"/>
      <c r="R24" s="104" t="str">
        <f t="shared" si="3"/>
        <v>0</v>
      </c>
      <c r="S24" s="91"/>
      <c r="T24" s="110" t="e">
        <f t="shared" si="4"/>
        <v>#VALUE!</v>
      </c>
      <c r="U24" s="115"/>
      <c r="V24" s="116">
        <f t="shared" si="5"/>
        <v>999</v>
      </c>
      <c r="W24" s="117"/>
      <c r="AE24">
        <v>3</v>
      </c>
      <c r="AF24">
        <v>26</v>
      </c>
      <c r="AG24">
        <v>29</v>
      </c>
    </row>
    <row r="25" spans="1:33" ht="12.75">
      <c r="A25" s="94">
        <v>19</v>
      </c>
      <c r="B25" s="80"/>
      <c r="C25" s="77"/>
      <c r="D25" s="98">
        <f>IF(ISBLANK($B25),"",IF(ISBLANK(C25),0,IF(C25&lt;11,LOOKUP(C25,bodovani!$A$2:$B$11),0)))</f>
      </c>
      <c r="E25" s="85"/>
      <c r="F25" s="101">
        <f t="shared" si="0"/>
        <v>999</v>
      </c>
      <c r="G25" s="88"/>
      <c r="H25" s="98">
        <f>IF(ISBLANK($B25),"",IF(ISBLANK(G25),0,IF(G25&lt;11,LOOKUP(G25,bodovani!$A$2:$B$11),0)))</f>
      </c>
      <c r="I25" s="85"/>
      <c r="J25" s="104">
        <f t="shared" si="1"/>
        <v>999</v>
      </c>
      <c r="K25" s="88"/>
      <c r="L25" s="107">
        <f>IF(ISBLANK($B25),"",IF(ISBLANK(K25),0,IF(K25&lt;11,LOOKUP(K25,bodovani!$A$2:$B$11),0)))</f>
      </c>
      <c r="M25" s="85"/>
      <c r="N25" s="104" t="str">
        <f t="shared" si="2"/>
        <v>0</v>
      </c>
      <c r="O25" s="88"/>
      <c r="P25" s="107">
        <f>IF(ISBLANK($B25),"",IF(ISBLANK(O25),0,IF(O25&lt;11,LOOKUP(O25,bodovani!$A$2:$B$11),0)))</f>
      </c>
      <c r="Q25" s="85"/>
      <c r="R25" s="104" t="str">
        <f t="shared" si="3"/>
        <v>0</v>
      </c>
      <c r="S25" s="91"/>
      <c r="T25" s="110" t="e">
        <f t="shared" si="4"/>
        <v>#VALUE!</v>
      </c>
      <c r="U25" s="115"/>
      <c r="V25" s="116">
        <f t="shared" si="5"/>
        <v>999</v>
      </c>
      <c r="W25" s="117"/>
      <c r="AE25">
        <v>3</v>
      </c>
      <c r="AF25">
        <v>20</v>
      </c>
      <c r="AG25">
        <v>1999</v>
      </c>
    </row>
    <row r="26" spans="1:33" ht="13.5" thickBot="1">
      <c r="A26" s="96">
        <v>20</v>
      </c>
      <c r="B26" s="82"/>
      <c r="C26" s="83"/>
      <c r="D26" s="99">
        <f>IF(ISBLANK($B26),"",IF(ISBLANK(C26),0,IF(C26&lt;11,LOOKUP(C26,bodovani!$A$2:$B$11),0)))</f>
      </c>
      <c r="E26" s="86"/>
      <c r="F26" s="102">
        <f t="shared" si="0"/>
        <v>999</v>
      </c>
      <c r="G26" s="89"/>
      <c r="H26" s="99">
        <f>IF(ISBLANK($B26),"",IF(ISBLANK(G26),0,IF(G26&lt;11,LOOKUP(G26,bodovani!$A$2:$B$11),0)))</f>
      </c>
      <c r="I26" s="86"/>
      <c r="J26" s="105">
        <f t="shared" si="1"/>
        <v>999</v>
      </c>
      <c r="K26" s="89"/>
      <c r="L26" s="108">
        <f>IF(ISBLANK($B26),"",IF(ISBLANK(K26),0,IF(K26&lt;11,LOOKUP(K26,bodovani!$A$2:$B$11),0)))</f>
      </c>
      <c r="M26" s="86"/>
      <c r="N26" s="105" t="str">
        <f t="shared" si="2"/>
        <v>0</v>
      </c>
      <c r="O26" s="89"/>
      <c r="P26" s="108">
        <f>IF(ISBLANK($B26),"",IF(ISBLANK(O26),0,IF(O26&lt;11,LOOKUP(O26,bodovani!$A$2:$B$11),0)))</f>
      </c>
      <c r="Q26" s="86"/>
      <c r="R26" s="105" t="str">
        <f t="shared" si="3"/>
        <v>0</v>
      </c>
      <c r="S26" s="93"/>
      <c r="T26" s="111" t="e">
        <f t="shared" si="4"/>
        <v>#VALUE!</v>
      </c>
      <c r="U26" s="118"/>
      <c r="V26" s="119">
        <f t="shared" si="5"/>
        <v>999</v>
      </c>
      <c r="W26" s="120"/>
      <c r="AE26">
        <v>2</v>
      </c>
      <c r="AF26">
        <v>37</v>
      </c>
      <c r="AG26">
        <v>1999</v>
      </c>
    </row>
    <row r="27" spans="2:20" ht="75" customHeight="1">
      <c r="B27" s="5"/>
      <c r="S27" s="34"/>
      <c r="T27" s="34"/>
    </row>
    <row r="28" spans="1:23" ht="12.75">
      <c r="A28" s="38"/>
      <c r="B28" s="138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41"/>
      <c r="T28" s="38"/>
      <c r="U28" s="38"/>
      <c r="V28" s="38"/>
      <c r="W28" s="42"/>
    </row>
    <row r="29" spans="1:23" ht="12.75">
      <c r="A29" s="38"/>
      <c r="B29" s="138"/>
      <c r="C29" s="40"/>
      <c r="D29" s="39"/>
      <c r="E29" s="39"/>
      <c r="F29" s="38"/>
      <c r="G29" s="40"/>
      <c r="H29" s="40"/>
      <c r="I29" s="40"/>
      <c r="J29" s="38"/>
      <c r="K29" s="40"/>
      <c r="L29" s="40"/>
      <c r="M29" s="40"/>
      <c r="N29" s="38"/>
      <c r="O29" s="40"/>
      <c r="P29" s="40"/>
      <c r="Q29" s="40"/>
      <c r="R29" s="38"/>
      <c r="S29" s="38"/>
      <c r="T29" s="38"/>
      <c r="U29" s="38"/>
      <c r="V29" s="38"/>
      <c r="W29" s="42"/>
    </row>
    <row r="30" spans="1:23" ht="12.75">
      <c r="A30" s="38"/>
      <c r="B30" s="35"/>
      <c r="C30" s="43"/>
      <c r="D30" s="44"/>
      <c r="E30" s="45"/>
      <c r="F30" s="46"/>
      <c r="G30" s="44"/>
      <c r="H30" s="44"/>
      <c r="I30" s="45"/>
      <c r="J30" s="46"/>
      <c r="K30" s="44"/>
      <c r="L30" s="44"/>
      <c r="M30" s="45"/>
      <c r="N30" s="46"/>
      <c r="O30" s="44"/>
      <c r="P30" s="44"/>
      <c r="Q30" s="45"/>
      <c r="R30" s="46"/>
      <c r="S30" s="47"/>
      <c r="T30" s="48"/>
      <c r="U30" s="36"/>
      <c r="V30" s="49"/>
      <c r="W30" s="37"/>
    </row>
    <row r="31" spans="1:23" ht="12.75">
      <c r="A31" s="38"/>
      <c r="B31" s="35"/>
      <c r="C31" s="43"/>
      <c r="D31" s="44"/>
      <c r="E31" s="45"/>
      <c r="F31" s="46"/>
      <c r="G31" s="44"/>
      <c r="H31" s="44"/>
      <c r="I31" s="45"/>
      <c r="J31" s="46"/>
      <c r="K31" s="44"/>
      <c r="L31" s="44"/>
      <c r="M31" s="45"/>
      <c r="N31" s="46"/>
      <c r="O31" s="44"/>
      <c r="P31" s="44"/>
      <c r="Q31" s="45"/>
      <c r="R31" s="46"/>
      <c r="S31" s="47"/>
      <c r="T31" s="48"/>
      <c r="U31" s="36"/>
      <c r="V31" s="49"/>
      <c r="W31" s="37"/>
    </row>
    <row r="32" spans="1:23" ht="12.75">
      <c r="A32" s="38"/>
      <c r="B32" s="35"/>
      <c r="C32" s="43"/>
      <c r="D32" s="44"/>
      <c r="E32" s="45"/>
      <c r="F32" s="46"/>
      <c r="G32" s="44"/>
      <c r="H32" s="44"/>
      <c r="I32" s="45"/>
      <c r="J32" s="46"/>
      <c r="K32" s="44"/>
      <c r="L32" s="44"/>
      <c r="M32" s="45"/>
      <c r="N32" s="46"/>
      <c r="O32" s="44"/>
      <c r="P32" s="44"/>
      <c r="Q32" s="45"/>
      <c r="R32" s="46"/>
      <c r="S32" s="47"/>
      <c r="T32" s="48"/>
      <c r="U32" s="36"/>
      <c r="V32" s="49"/>
      <c r="W32" s="37"/>
    </row>
    <row r="33" spans="1:23" s="17" customFormat="1" ht="12.75">
      <c r="A33" s="50"/>
      <c r="B33" s="35"/>
      <c r="C33" s="43"/>
      <c r="D33" s="44"/>
      <c r="E33" s="45"/>
      <c r="F33" s="46"/>
      <c r="G33" s="44"/>
      <c r="H33" s="44"/>
      <c r="I33" s="45"/>
      <c r="J33" s="46"/>
      <c r="K33" s="44"/>
      <c r="L33" s="44"/>
      <c r="M33" s="45"/>
      <c r="N33" s="46"/>
      <c r="O33" s="44"/>
      <c r="P33" s="44"/>
      <c r="Q33" s="45"/>
      <c r="R33" s="46"/>
      <c r="S33" s="47"/>
      <c r="T33" s="48"/>
      <c r="U33" s="36"/>
      <c r="V33" s="49"/>
      <c r="W33" s="37"/>
    </row>
    <row r="34" spans="1:24" s="19" customFormat="1" ht="12.75">
      <c r="A34" s="51"/>
      <c r="B34" s="35"/>
      <c r="C34" s="43"/>
      <c r="D34" s="44"/>
      <c r="E34" s="45"/>
      <c r="F34" s="46"/>
      <c r="G34" s="44"/>
      <c r="H34" s="44"/>
      <c r="I34" s="45"/>
      <c r="J34" s="46"/>
      <c r="K34" s="44"/>
      <c r="L34" s="44"/>
      <c r="M34" s="45"/>
      <c r="N34" s="46"/>
      <c r="O34" s="44"/>
      <c r="P34" s="44"/>
      <c r="Q34" s="45"/>
      <c r="R34" s="46"/>
      <c r="S34" s="47"/>
      <c r="T34" s="48"/>
      <c r="U34" s="36"/>
      <c r="V34" s="49"/>
      <c r="W34" s="37"/>
      <c r="X34" s="18"/>
    </row>
    <row r="35" spans="1:23" s="19" customFormat="1" ht="12.75">
      <c r="A35" s="51"/>
      <c r="B35" s="35"/>
      <c r="C35" s="43"/>
      <c r="D35" s="44"/>
      <c r="E35" s="45"/>
      <c r="F35" s="46"/>
      <c r="G35" s="44"/>
      <c r="H35" s="44"/>
      <c r="I35" s="45"/>
      <c r="J35" s="46"/>
      <c r="K35" s="44"/>
      <c r="L35" s="44"/>
      <c r="M35" s="45"/>
      <c r="N35" s="46"/>
      <c r="O35" s="44"/>
      <c r="P35" s="44"/>
      <c r="Q35" s="45"/>
      <c r="R35" s="46"/>
      <c r="S35" s="47"/>
      <c r="T35" s="48"/>
      <c r="U35" s="36"/>
      <c r="V35" s="49"/>
      <c r="W35" s="37"/>
    </row>
    <row r="36" spans="1:24" s="19" customFormat="1" ht="12.75">
      <c r="A36" s="51"/>
      <c r="B36" s="35"/>
      <c r="C36" s="43"/>
      <c r="D36" s="44"/>
      <c r="E36" s="45"/>
      <c r="F36" s="46"/>
      <c r="G36" s="44"/>
      <c r="H36" s="44"/>
      <c r="I36" s="45"/>
      <c r="J36" s="46"/>
      <c r="K36" s="44"/>
      <c r="L36" s="44"/>
      <c r="M36" s="45"/>
      <c r="N36" s="46"/>
      <c r="O36" s="44"/>
      <c r="P36" s="44"/>
      <c r="Q36" s="45"/>
      <c r="R36" s="46"/>
      <c r="S36" s="47"/>
      <c r="T36" s="48"/>
      <c r="U36" s="36"/>
      <c r="V36" s="49"/>
      <c r="W36" s="37"/>
      <c r="X36" s="18"/>
    </row>
    <row r="37" spans="1:23" s="17" customFormat="1" ht="12.75">
      <c r="A37" s="50"/>
      <c r="B37" s="35"/>
      <c r="C37" s="43"/>
      <c r="D37" s="44"/>
      <c r="E37" s="45"/>
      <c r="F37" s="46"/>
      <c r="G37" s="44"/>
      <c r="H37" s="44"/>
      <c r="I37" s="45"/>
      <c r="J37" s="46"/>
      <c r="K37" s="44"/>
      <c r="L37" s="44"/>
      <c r="M37" s="45"/>
      <c r="N37" s="46"/>
      <c r="O37" s="44"/>
      <c r="P37" s="44"/>
      <c r="Q37" s="45"/>
      <c r="R37" s="46"/>
      <c r="S37" s="47"/>
      <c r="T37" s="48"/>
      <c r="U37" s="36"/>
      <c r="V37" s="49"/>
      <c r="W37" s="37"/>
    </row>
    <row r="38" spans="1:24" s="17" customFormat="1" ht="12.75">
      <c r="A38" s="50"/>
      <c r="B38" s="35"/>
      <c r="C38" s="43"/>
      <c r="D38" s="44"/>
      <c r="E38" s="45"/>
      <c r="F38" s="46"/>
      <c r="G38" s="44"/>
      <c r="H38" s="44"/>
      <c r="I38" s="45"/>
      <c r="J38" s="46"/>
      <c r="K38" s="44"/>
      <c r="L38" s="44"/>
      <c r="M38" s="45"/>
      <c r="N38" s="46"/>
      <c r="O38" s="44"/>
      <c r="P38" s="44"/>
      <c r="Q38" s="45"/>
      <c r="R38" s="46"/>
      <c r="S38" s="47"/>
      <c r="T38" s="48"/>
      <c r="U38" s="52"/>
      <c r="V38" s="49"/>
      <c r="W38" s="53"/>
      <c r="X38" s="18"/>
    </row>
    <row r="39" spans="1:23" s="17" customFormat="1" ht="12.75">
      <c r="A39" s="50"/>
      <c r="B39" s="54"/>
      <c r="C39" s="43"/>
      <c r="D39" s="44"/>
      <c r="E39" s="45"/>
      <c r="F39" s="46"/>
      <c r="G39" s="44"/>
      <c r="H39" s="44"/>
      <c r="I39" s="45"/>
      <c r="J39" s="46"/>
      <c r="K39" s="44"/>
      <c r="L39" s="44"/>
      <c r="M39" s="45"/>
      <c r="N39" s="46"/>
      <c r="O39" s="44"/>
      <c r="P39" s="44"/>
      <c r="Q39" s="45"/>
      <c r="R39" s="46"/>
      <c r="S39" s="47"/>
      <c r="T39" s="48"/>
      <c r="U39" s="36"/>
      <c r="V39" s="49"/>
      <c r="W39" s="37"/>
    </row>
    <row r="40" spans="1:23" s="17" customFormat="1" ht="12.75">
      <c r="A40" s="50"/>
      <c r="B40" s="35"/>
      <c r="C40" s="43"/>
      <c r="D40" s="44"/>
      <c r="E40" s="45"/>
      <c r="F40" s="46"/>
      <c r="G40" s="44"/>
      <c r="H40" s="44"/>
      <c r="I40" s="45"/>
      <c r="J40" s="46"/>
      <c r="K40" s="44"/>
      <c r="L40" s="44"/>
      <c r="M40" s="45"/>
      <c r="N40" s="46"/>
      <c r="O40" s="44"/>
      <c r="P40" s="44"/>
      <c r="Q40" s="45"/>
      <c r="R40" s="46"/>
      <c r="S40" s="47"/>
      <c r="T40" s="48"/>
      <c r="U40" s="36"/>
      <c r="V40" s="49"/>
      <c r="W40" s="37"/>
    </row>
    <row r="41" spans="1:23" s="20" customFormat="1" ht="12.75">
      <c r="A41" s="55"/>
      <c r="B41" s="35"/>
      <c r="C41" s="43"/>
      <c r="D41" s="44"/>
      <c r="E41" s="45"/>
      <c r="F41" s="46"/>
      <c r="G41" s="44"/>
      <c r="H41" s="44"/>
      <c r="I41" s="45"/>
      <c r="J41" s="46"/>
      <c r="K41" s="44"/>
      <c r="L41" s="44"/>
      <c r="M41" s="45"/>
      <c r="N41" s="46"/>
      <c r="O41" s="44"/>
      <c r="P41" s="44"/>
      <c r="Q41" s="45"/>
      <c r="R41" s="46"/>
      <c r="S41" s="47"/>
      <c r="T41" s="48"/>
      <c r="U41" s="36"/>
      <c r="V41" s="49"/>
      <c r="W41" s="37"/>
    </row>
    <row r="42" spans="1:23" ht="12.75" hidden="1">
      <c r="A42" s="38"/>
      <c r="B42" s="35"/>
      <c r="C42" s="40"/>
      <c r="D42" s="39"/>
      <c r="E42" s="39"/>
      <c r="F42" s="56"/>
      <c r="G42" s="40"/>
      <c r="H42" s="40"/>
      <c r="I42" s="40"/>
      <c r="J42" s="38"/>
      <c r="K42" s="40"/>
      <c r="L42" s="40"/>
      <c r="M42" s="40"/>
      <c r="N42" s="38"/>
      <c r="O42" s="40"/>
      <c r="P42" s="40"/>
      <c r="Q42" s="40"/>
      <c r="R42" s="38"/>
      <c r="S42" s="38"/>
      <c r="T42" s="38"/>
      <c r="U42" s="48"/>
      <c r="V42" s="38"/>
      <c r="W42" s="42"/>
    </row>
    <row r="43" spans="1:23" ht="18" hidden="1">
      <c r="A43" s="38"/>
      <c r="B43" s="57"/>
      <c r="C43" s="40"/>
      <c r="D43" s="39"/>
      <c r="E43" s="39"/>
      <c r="F43" s="56"/>
      <c r="G43" s="40"/>
      <c r="H43" s="40"/>
      <c r="I43" s="40"/>
      <c r="J43" s="38"/>
      <c r="K43" s="40"/>
      <c r="L43" s="40"/>
      <c r="M43" s="40"/>
      <c r="N43" s="38"/>
      <c r="O43" s="40"/>
      <c r="P43" s="40"/>
      <c r="Q43" s="40"/>
      <c r="R43" s="38"/>
      <c r="S43" s="38"/>
      <c r="T43" s="38"/>
      <c r="U43" s="38"/>
      <c r="V43" s="38"/>
      <c r="W43" s="42"/>
    </row>
    <row r="44" spans="1:23" ht="75" customHeight="1">
      <c r="A44" s="38"/>
      <c r="B44" s="5"/>
      <c r="C44" s="40"/>
      <c r="D44" s="39"/>
      <c r="E44" s="39"/>
      <c r="F44" s="38"/>
      <c r="G44" s="40"/>
      <c r="H44" s="40"/>
      <c r="I44" s="40"/>
      <c r="J44" s="38"/>
      <c r="K44" s="40"/>
      <c r="L44" s="40"/>
      <c r="M44" s="40"/>
      <c r="N44" s="38"/>
      <c r="O44" s="40"/>
      <c r="P44" s="40"/>
      <c r="Q44" s="40"/>
      <c r="R44" s="38"/>
      <c r="S44" s="38"/>
      <c r="T44" s="38"/>
      <c r="U44" s="38"/>
      <c r="V44" s="38"/>
      <c r="W44" s="42"/>
    </row>
    <row r="45" spans="1:23" ht="12.75">
      <c r="A45" s="38"/>
      <c r="B45" s="138"/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41"/>
      <c r="T45" s="38"/>
      <c r="U45" s="38"/>
      <c r="V45" s="38"/>
      <c r="W45" s="42"/>
    </row>
    <row r="46" spans="1:23" ht="12.75">
      <c r="A46" s="38"/>
      <c r="B46" s="138"/>
      <c r="C46" s="40"/>
      <c r="D46" s="39"/>
      <c r="E46" s="39"/>
      <c r="F46" s="38"/>
      <c r="G46" s="40"/>
      <c r="H46" s="40"/>
      <c r="I46" s="40"/>
      <c r="J46" s="38"/>
      <c r="K46" s="40"/>
      <c r="L46" s="40"/>
      <c r="M46" s="40"/>
      <c r="N46" s="38"/>
      <c r="O46" s="40"/>
      <c r="P46" s="40"/>
      <c r="Q46" s="40"/>
      <c r="R46" s="38"/>
      <c r="S46" s="38"/>
      <c r="T46" s="38"/>
      <c r="U46" s="38"/>
      <c r="V46" s="38"/>
      <c r="W46" s="42"/>
    </row>
    <row r="47" spans="1:23" ht="12.75">
      <c r="A47" s="38"/>
      <c r="B47" s="35"/>
      <c r="C47" s="58"/>
      <c r="D47" s="59"/>
      <c r="E47" s="60"/>
      <c r="F47" s="46"/>
      <c r="G47" s="59"/>
      <c r="H47" s="59"/>
      <c r="I47" s="60"/>
      <c r="J47" s="61"/>
      <c r="K47" s="62"/>
      <c r="L47" s="62"/>
      <c r="M47" s="63"/>
      <c r="N47" s="61"/>
      <c r="O47" s="62"/>
      <c r="P47" s="62"/>
      <c r="Q47" s="63"/>
      <c r="R47" s="61"/>
      <c r="S47" s="64"/>
      <c r="T47" s="65"/>
      <c r="U47" s="36"/>
      <c r="V47" s="49"/>
      <c r="W47" s="37"/>
    </row>
    <row r="48" spans="1:23" ht="12.75">
      <c r="A48" s="38"/>
      <c r="B48" s="35"/>
      <c r="C48" s="59"/>
      <c r="D48" s="59"/>
      <c r="E48" s="60"/>
      <c r="F48" s="61"/>
      <c r="G48" s="59"/>
      <c r="H48" s="59"/>
      <c r="I48" s="60"/>
      <c r="J48" s="61"/>
      <c r="K48" s="62"/>
      <c r="L48" s="62"/>
      <c r="M48" s="63"/>
      <c r="N48" s="61"/>
      <c r="O48" s="62"/>
      <c r="P48" s="62"/>
      <c r="Q48" s="63"/>
      <c r="R48" s="61"/>
      <c r="S48" s="64"/>
      <c r="T48" s="65"/>
      <c r="U48" s="36"/>
      <c r="V48" s="49"/>
      <c r="W48" s="37"/>
    </row>
    <row r="49" spans="1:23" ht="12.75">
      <c r="A49" s="38"/>
      <c r="B49" s="35"/>
      <c r="C49" s="59"/>
      <c r="D49" s="59"/>
      <c r="E49" s="60"/>
      <c r="F49" s="61"/>
      <c r="G49" s="59"/>
      <c r="H49" s="59"/>
      <c r="I49" s="60"/>
      <c r="J49" s="61"/>
      <c r="K49" s="62"/>
      <c r="L49" s="62"/>
      <c r="M49" s="63"/>
      <c r="N49" s="61"/>
      <c r="O49" s="62"/>
      <c r="P49" s="62"/>
      <c r="Q49" s="63"/>
      <c r="R49" s="61"/>
      <c r="S49" s="64"/>
      <c r="T49" s="65"/>
      <c r="U49" s="36"/>
      <c r="V49" s="49"/>
      <c r="W49" s="37"/>
    </row>
    <row r="50" spans="1:23" s="17" customFormat="1" ht="12.75">
      <c r="A50" s="50"/>
      <c r="B50" s="35"/>
      <c r="C50" s="59"/>
      <c r="D50" s="59"/>
      <c r="E50" s="60"/>
      <c r="F50" s="66"/>
      <c r="G50" s="39"/>
      <c r="H50" s="39"/>
      <c r="I50" s="67"/>
      <c r="J50" s="66"/>
      <c r="K50" s="39"/>
      <c r="L50" s="62"/>
      <c r="M50" s="67"/>
      <c r="N50" s="66"/>
      <c r="O50" s="39"/>
      <c r="P50" s="39"/>
      <c r="Q50" s="67"/>
      <c r="R50" s="66"/>
      <c r="S50" s="68"/>
      <c r="T50" s="65"/>
      <c r="U50" s="36"/>
      <c r="V50" s="69"/>
      <c r="W50" s="37"/>
    </row>
    <row r="51" spans="1:23" s="19" customFormat="1" ht="12.75">
      <c r="A51" s="51"/>
      <c r="B51" s="35"/>
      <c r="C51" s="59"/>
      <c r="D51" s="59"/>
      <c r="E51" s="60"/>
      <c r="F51" s="66"/>
      <c r="G51" s="39"/>
      <c r="H51" s="39"/>
      <c r="I51" s="67"/>
      <c r="J51" s="66"/>
      <c r="K51" s="39"/>
      <c r="L51" s="62"/>
      <c r="M51" s="67"/>
      <c r="N51" s="66"/>
      <c r="O51" s="39"/>
      <c r="P51" s="39"/>
      <c r="Q51" s="67"/>
      <c r="R51" s="66"/>
      <c r="S51" s="68"/>
      <c r="T51" s="65"/>
      <c r="U51" s="36"/>
      <c r="V51" s="69"/>
      <c r="W51" s="37"/>
    </row>
    <row r="52" spans="1:24" s="17" customFormat="1" ht="12.75">
      <c r="A52" s="50"/>
      <c r="B52" s="35"/>
      <c r="C52" s="59"/>
      <c r="D52" s="59"/>
      <c r="E52" s="60"/>
      <c r="F52" s="66"/>
      <c r="G52" s="39"/>
      <c r="H52" s="39"/>
      <c r="I52" s="67"/>
      <c r="J52" s="66"/>
      <c r="K52" s="39"/>
      <c r="L52" s="62"/>
      <c r="M52" s="67"/>
      <c r="N52" s="66"/>
      <c r="O52" s="39"/>
      <c r="P52" s="39"/>
      <c r="Q52" s="67"/>
      <c r="R52" s="66"/>
      <c r="S52" s="68"/>
      <c r="T52" s="65"/>
      <c r="U52" s="36"/>
      <c r="V52" s="69"/>
      <c r="W52" s="37"/>
      <c r="X52" s="18"/>
    </row>
    <row r="53" spans="1:24" s="19" customFormat="1" ht="12.75">
      <c r="A53" s="51"/>
      <c r="B53" s="35"/>
      <c r="C53" s="59"/>
      <c r="D53" s="59"/>
      <c r="E53" s="60"/>
      <c r="F53" s="61"/>
      <c r="G53" s="59"/>
      <c r="H53" s="59"/>
      <c r="I53" s="60"/>
      <c r="J53" s="61"/>
      <c r="K53" s="62"/>
      <c r="L53" s="62"/>
      <c r="M53" s="63"/>
      <c r="N53" s="61"/>
      <c r="O53" s="62"/>
      <c r="P53" s="62"/>
      <c r="Q53" s="63"/>
      <c r="R53" s="61"/>
      <c r="S53" s="64"/>
      <c r="T53" s="65"/>
      <c r="U53" s="36"/>
      <c r="V53" s="49"/>
      <c r="W53" s="37"/>
      <c r="X53" s="18"/>
    </row>
    <row r="54" spans="1:24" s="20" customFormat="1" ht="12.75">
      <c r="A54" s="55"/>
      <c r="B54" s="35"/>
      <c r="C54" s="59"/>
      <c r="D54" s="59"/>
      <c r="E54" s="60"/>
      <c r="F54" s="66"/>
      <c r="G54" s="39"/>
      <c r="H54" s="39"/>
      <c r="I54" s="67"/>
      <c r="J54" s="66"/>
      <c r="K54" s="39"/>
      <c r="L54" s="62"/>
      <c r="M54" s="67"/>
      <c r="N54" s="66"/>
      <c r="O54" s="39"/>
      <c r="P54" s="39"/>
      <c r="Q54" s="67"/>
      <c r="R54" s="66"/>
      <c r="S54" s="68"/>
      <c r="T54" s="65"/>
      <c r="U54" s="36"/>
      <c r="V54" s="69"/>
      <c r="W54" s="37"/>
      <c r="X54" s="18"/>
    </row>
    <row r="55" spans="1:23" s="19" customFormat="1" ht="12.75">
      <c r="A55" s="51"/>
      <c r="B55" s="35"/>
      <c r="C55" s="59"/>
      <c r="D55" s="59"/>
      <c r="E55" s="60"/>
      <c r="F55" s="66"/>
      <c r="G55" s="39"/>
      <c r="H55" s="39"/>
      <c r="I55" s="67"/>
      <c r="J55" s="66"/>
      <c r="K55" s="39"/>
      <c r="L55" s="62"/>
      <c r="M55" s="67"/>
      <c r="N55" s="66"/>
      <c r="O55" s="39"/>
      <c r="P55" s="39"/>
      <c r="Q55" s="67"/>
      <c r="R55" s="66"/>
      <c r="S55" s="68"/>
      <c r="T55" s="65"/>
      <c r="U55" s="36"/>
      <c r="V55" s="69"/>
      <c r="W55" s="37"/>
    </row>
    <row r="56" spans="1:23" s="19" customFormat="1" ht="12.75">
      <c r="A56" s="51"/>
      <c r="B56" s="35"/>
      <c r="C56" s="59"/>
      <c r="D56" s="59"/>
      <c r="E56" s="60"/>
      <c r="F56" s="66"/>
      <c r="G56" s="39"/>
      <c r="H56" s="39"/>
      <c r="I56" s="67"/>
      <c r="J56" s="66"/>
      <c r="K56" s="39"/>
      <c r="L56" s="62"/>
      <c r="M56" s="67"/>
      <c r="N56" s="66"/>
      <c r="O56" s="39"/>
      <c r="P56" s="39"/>
      <c r="Q56" s="67"/>
      <c r="R56" s="66"/>
      <c r="S56" s="68"/>
      <c r="T56" s="65"/>
      <c r="U56" s="36"/>
      <c r="V56" s="69"/>
      <c r="W56" s="37"/>
    </row>
    <row r="57" spans="1:23" ht="75" customHeight="1">
      <c r="A57" s="38"/>
      <c r="B57" s="5"/>
      <c r="C57" s="59"/>
      <c r="D57" s="59"/>
      <c r="E57" s="60"/>
      <c r="F57" s="38"/>
      <c r="G57" s="59"/>
      <c r="H57" s="59"/>
      <c r="I57" s="45"/>
      <c r="J57" s="38"/>
      <c r="K57" s="40"/>
      <c r="L57" s="40"/>
      <c r="M57" s="40"/>
      <c r="N57" s="38"/>
      <c r="O57" s="40"/>
      <c r="P57" s="40"/>
      <c r="Q57" s="40"/>
      <c r="R57" s="38"/>
      <c r="S57" s="38"/>
      <c r="T57" s="38"/>
      <c r="U57" s="38"/>
      <c r="V57" s="38"/>
      <c r="W57" s="42"/>
    </row>
    <row r="58" spans="1:23" ht="12.75">
      <c r="A58" s="38"/>
      <c r="B58" s="138"/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41"/>
      <c r="T58" s="38"/>
      <c r="U58" s="38"/>
      <c r="V58" s="38"/>
      <c r="W58" s="42"/>
    </row>
    <row r="59" spans="1:23" ht="12.75">
      <c r="A59" s="38"/>
      <c r="B59" s="138"/>
      <c r="C59" s="40"/>
      <c r="D59" s="39"/>
      <c r="E59" s="39"/>
      <c r="F59" s="38"/>
      <c r="G59" s="40"/>
      <c r="H59" s="40"/>
      <c r="I59" s="40"/>
      <c r="J59" s="38"/>
      <c r="K59" s="40"/>
      <c r="L59" s="40"/>
      <c r="M59" s="40"/>
      <c r="N59" s="38"/>
      <c r="O59" s="40"/>
      <c r="P59" s="40"/>
      <c r="Q59" s="40"/>
      <c r="R59" s="38"/>
      <c r="S59" s="38"/>
      <c r="T59" s="38"/>
      <c r="U59" s="38"/>
      <c r="V59" s="38"/>
      <c r="W59" s="42"/>
    </row>
    <row r="60" spans="1:23" ht="12.75">
      <c r="A60" s="38"/>
      <c r="B60" s="35"/>
      <c r="C60" s="43"/>
      <c r="D60" s="44"/>
      <c r="E60" s="45"/>
      <c r="F60" s="46"/>
      <c r="G60" s="44"/>
      <c r="H60" s="44"/>
      <c r="I60" s="45"/>
      <c r="J60" s="46"/>
      <c r="K60" s="44"/>
      <c r="L60" s="44"/>
      <c r="M60" s="45"/>
      <c r="N60" s="46"/>
      <c r="O60" s="44"/>
      <c r="P60" s="44"/>
      <c r="Q60" s="45"/>
      <c r="R60" s="46"/>
      <c r="S60" s="70"/>
      <c r="T60" s="48"/>
      <c r="U60" s="36"/>
      <c r="V60" s="49"/>
      <c r="W60" s="37"/>
    </row>
    <row r="61" spans="1:24" ht="12.75">
      <c r="A61" s="38"/>
      <c r="B61" s="35"/>
      <c r="C61" s="44"/>
      <c r="D61" s="44"/>
      <c r="E61" s="45"/>
      <c r="F61" s="46"/>
      <c r="G61" s="44"/>
      <c r="H61" s="44"/>
      <c r="I61" s="45"/>
      <c r="J61" s="46"/>
      <c r="K61" s="44"/>
      <c r="L61" s="44"/>
      <c r="M61" s="45"/>
      <c r="N61" s="46"/>
      <c r="O61" s="44"/>
      <c r="P61" s="44"/>
      <c r="Q61" s="45"/>
      <c r="R61" s="46"/>
      <c r="S61" s="70"/>
      <c r="T61" s="48"/>
      <c r="U61" s="36"/>
      <c r="V61" s="49"/>
      <c r="W61" s="71"/>
      <c r="X61" s="18"/>
    </row>
    <row r="62" spans="1:23" s="19" customFormat="1" ht="12.75">
      <c r="A62" s="51"/>
      <c r="B62" s="35"/>
      <c r="C62" s="44"/>
      <c r="D62" s="44"/>
      <c r="E62" s="45"/>
      <c r="F62" s="46"/>
      <c r="G62" s="44"/>
      <c r="H62" s="44"/>
      <c r="I62" s="45"/>
      <c r="J62" s="46"/>
      <c r="K62" s="44"/>
      <c r="L62" s="44"/>
      <c r="M62" s="45"/>
      <c r="N62" s="46"/>
      <c r="O62" s="44"/>
      <c r="P62" s="44"/>
      <c r="Q62" s="45"/>
      <c r="R62" s="46"/>
      <c r="S62" s="70"/>
      <c r="T62" s="48"/>
      <c r="U62" s="36"/>
      <c r="V62" s="49"/>
      <c r="W62" s="71"/>
    </row>
    <row r="63" spans="1:24" s="17" customFormat="1" ht="12.75">
      <c r="A63" s="50"/>
      <c r="B63" s="35"/>
      <c r="C63" s="44"/>
      <c r="D63" s="44"/>
      <c r="E63" s="45"/>
      <c r="F63" s="46"/>
      <c r="G63" s="44"/>
      <c r="H63" s="44"/>
      <c r="I63" s="45"/>
      <c r="J63" s="46"/>
      <c r="K63" s="44"/>
      <c r="L63" s="44"/>
      <c r="M63" s="45"/>
      <c r="N63" s="46"/>
      <c r="O63" s="44"/>
      <c r="P63" s="44"/>
      <c r="Q63" s="45"/>
      <c r="R63" s="46"/>
      <c r="S63" s="70"/>
      <c r="T63" s="48"/>
      <c r="U63" s="36"/>
      <c r="V63" s="49"/>
      <c r="W63" s="71"/>
      <c r="X63" s="18"/>
    </row>
    <row r="64" spans="1:24" s="19" customFormat="1" ht="12.75">
      <c r="A64" s="51"/>
      <c r="B64" s="35"/>
      <c r="C64" s="44"/>
      <c r="D64" s="44"/>
      <c r="E64" s="45"/>
      <c r="F64" s="46"/>
      <c r="G64" s="44"/>
      <c r="H64" s="44"/>
      <c r="I64" s="45"/>
      <c r="J64" s="46"/>
      <c r="K64" s="44"/>
      <c r="L64" s="44"/>
      <c r="M64" s="45"/>
      <c r="N64" s="46"/>
      <c r="O64" s="44"/>
      <c r="P64" s="44"/>
      <c r="Q64" s="45"/>
      <c r="R64" s="46"/>
      <c r="S64" s="70"/>
      <c r="T64" s="48"/>
      <c r="U64" s="36"/>
      <c r="V64" s="49"/>
      <c r="W64" s="71"/>
      <c r="X64" s="18"/>
    </row>
    <row r="65" spans="1:23" s="19" customFormat="1" ht="12.75">
      <c r="A65" s="51"/>
      <c r="B65" s="35"/>
      <c r="C65" s="44"/>
      <c r="D65" s="44"/>
      <c r="E65" s="45"/>
      <c r="F65" s="46"/>
      <c r="G65" s="44"/>
      <c r="H65" s="44"/>
      <c r="I65" s="45"/>
      <c r="J65" s="46"/>
      <c r="K65" s="44"/>
      <c r="L65" s="44"/>
      <c r="M65" s="45"/>
      <c r="N65" s="46"/>
      <c r="O65" s="44"/>
      <c r="P65" s="44"/>
      <c r="Q65" s="45"/>
      <c r="R65" s="46"/>
      <c r="S65" s="70"/>
      <c r="T65" s="48"/>
      <c r="U65" s="52"/>
      <c r="V65" s="49"/>
      <c r="W65" s="53"/>
    </row>
    <row r="66" spans="1:23" s="17" customFormat="1" ht="12.75">
      <c r="A66" s="50"/>
      <c r="B66" s="35"/>
      <c r="C66" s="44"/>
      <c r="D66" s="44"/>
      <c r="E66" s="45"/>
      <c r="F66" s="46"/>
      <c r="G66" s="44"/>
      <c r="H66" s="44"/>
      <c r="I66" s="45"/>
      <c r="J66" s="46"/>
      <c r="K66" s="44"/>
      <c r="L66" s="44"/>
      <c r="M66" s="45"/>
      <c r="N66" s="46"/>
      <c r="O66" s="44"/>
      <c r="P66" s="44"/>
      <c r="Q66" s="45"/>
      <c r="R66" s="46"/>
      <c r="S66" s="70"/>
      <c r="T66" s="48"/>
      <c r="U66" s="36"/>
      <c r="V66" s="49"/>
      <c r="W66" s="71"/>
    </row>
    <row r="67" spans="1:23" ht="12.75">
      <c r="A67" s="38"/>
      <c r="B67" s="35"/>
      <c r="C67" s="44"/>
      <c r="D67" s="44"/>
      <c r="E67" s="45"/>
      <c r="F67" s="46"/>
      <c r="G67" s="44"/>
      <c r="H67" s="44"/>
      <c r="I67" s="45"/>
      <c r="J67" s="46"/>
      <c r="K67" s="44"/>
      <c r="L67" s="44"/>
      <c r="M67" s="45"/>
      <c r="N67" s="46"/>
      <c r="O67" s="44"/>
      <c r="P67" s="44"/>
      <c r="Q67" s="45"/>
      <c r="R67" s="46"/>
      <c r="S67" s="70"/>
      <c r="T67" s="48"/>
      <c r="U67" s="52"/>
      <c r="V67" s="49"/>
      <c r="W67" s="71"/>
    </row>
    <row r="68" spans="1:23" ht="12.75">
      <c r="A68" s="38"/>
      <c r="B68" s="35"/>
      <c r="C68" s="44"/>
      <c r="D68" s="44"/>
      <c r="E68" s="45"/>
      <c r="F68" s="46"/>
      <c r="G68" s="44"/>
      <c r="H68" s="44"/>
      <c r="I68" s="45"/>
      <c r="J68" s="46"/>
      <c r="K68" s="44"/>
      <c r="L68" s="44"/>
      <c r="M68" s="45"/>
      <c r="N68" s="46"/>
      <c r="O68" s="44"/>
      <c r="P68" s="44"/>
      <c r="Q68" s="45"/>
      <c r="R68" s="46"/>
      <c r="S68" s="70"/>
      <c r="T68" s="48"/>
      <c r="U68" s="36"/>
      <c r="V68" s="49"/>
      <c r="W68" s="37"/>
    </row>
    <row r="69" spans="1:23" s="19" customFormat="1" ht="12.75">
      <c r="A69" s="51"/>
      <c r="B69" s="54"/>
      <c r="C69" s="44"/>
      <c r="D69" s="44"/>
      <c r="E69" s="45"/>
      <c r="F69" s="46"/>
      <c r="G69" s="44"/>
      <c r="H69" s="44"/>
      <c r="I69" s="45"/>
      <c r="J69" s="46"/>
      <c r="K69" s="44"/>
      <c r="L69" s="44"/>
      <c r="M69" s="45"/>
      <c r="N69" s="46"/>
      <c r="O69" s="44"/>
      <c r="P69" s="44"/>
      <c r="Q69" s="45"/>
      <c r="R69" s="46"/>
      <c r="S69" s="70"/>
      <c r="T69" s="48"/>
      <c r="U69" s="36"/>
      <c r="V69" s="49"/>
      <c r="W69" s="37"/>
    </row>
    <row r="70" spans="1:23" s="19" customFormat="1" ht="12.75">
      <c r="A70" s="51"/>
      <c r="B70" s="54"/>
      <c r="C70" s="44"/>
      <c r="D70" s="44"/>
      <c r="E70" s="45"/>
      <c r="F70" s="46"/>
      <c r="G70" s="44"/>
      <c r="H70" s="44"/>
      <c r="I70" s="45"/>
      <c r="J70" s="72"/>
      <c r="K70" s="44"/>
      <c r="L70" s="44"/>
      <c r="M70" s="45"/>
      <c r="N70" s="46"/>
      <c r="O70" s="44"/>
      <c r="P70" s="44"/>
      <c r="Q70" s="45"/>
      <c r="R70" s="46"/>
      <c r="S70" s="70"/>
      <c r="T70" s="48"/>
      <c r="U70" s="36"/>
      <c r="V70" s="49"/>
      <c r="W70" s="37"/>
    </row>
    <row r="71" spans="1:23" s="19" customFormat="1" ht="12.75">
      <c r="A71" s="51"/>
      <c r="B71" s="35"/>
      <c r="C71" s="44"/>
      <c r="D71" s="44"/>
      <c r="E71" s="45"/>
      <c r="F71" s="46"/>
      <c r="G71" s="44"/>
      <c r="H71" s="44"/>
      <c r="I71" s="45"/>
      <c r="J71" s="46"/>
      <c r="K71" s="44"/>
      <c r="L71" s="44"/>
      <c r="M71" s="45"/>
      <c r="N71" s="46"/>
      <c r="O71" s="44"/>
      <c r="P71" s="44"/>
      <c r="Q71" s="45"/>
      <c r="R71" s="46"/>
      <c r="S71" s="70"/>
      <c r="T71" s="48"/>
      <c r="U71" s="36"/>
      <c r="V71" s="49"/>
      <c r="W71" s="37"/>
    </row>
    <row r="72" spans="1:23" s="21" customFormat="1" ht="12.75">
      <c r="A72" s="73"/>
      <c r="B72" s="35"/>
      <c r="C72" s="40"/>
      <c r="D72" s="39"/>
      <c r="E72" s="39"/>
      <c r="F72" s="40"/>
      <c r="G72" s="40"/>
      <c r="H72" s="40"/>
      <c r="I72" s="39"/>
      <c r="J72" s="40"/>
      <c r="K72" s="40"/>
      <c r="L72" s="40"/>
      <c r="M72" s="39"/>
      <c r="N72" s="40"/>
      <c r="O72" s="40"/>
      <c r="P72" s="40"/>
      <c r="Q72" s="39"/>
      <c r="R72" s="46"/>
      <c r="S72" s="38"/>
      <c r="T72" s="48"/>
      <c r="U72" s="36"/>
      <c r="V72" s="49"/>
      <c r="W72" s="37"/>
    </row>
    <row r="73" spans="1:23" ht="12.75">
      <c r="A73" s="38"/>
      <c r="B73" s="35"/>
      <c r="C73" s="40"/>
      <c r="D73" s="39"/>
      <c r="E73" s="39"/>
      <c r="F73" s="38"/>
      <c r="G73" s="40"/>
      <c r="H73" s="40"/>
      <c r="I73" s="40"/>
      <c r="J73" s="38"/>
      <c r="K73" s="40"/>
      <c r="L73" s="40"/>
      <c r="M73" s="40"/>
      <c r="N73" s="38"/>
      <c r="O73" s="40"/>
      <c r="P73" s="40"/>
      <c r="Q73" s="40"/>
      <c r="R73" s="38"/>
      <c r="S73" s="38"/>
      <c r="T73" s="38"/>
      <c r="U73" s="38"/>
      <c r="V73" s="38"/>
      <c r="W73" s="42"/>
    </row>
    <row r="74" spans="1:23" ht="12.75">
      <c r="A74" s="38"/>
      <c r="B74" s="35"/>
      <c r="C74" s="40"/>
      <c r="D74" s="39"/>
      <c r="E74" s="39"/>
      <c r="F74" s="38"/>
      <c r="G74" s="40"/>
      <c r="H74" s="40"/>
      <c r="I74" s="40"/>
      <c r="J74" s="38"/>
      <c r="K74" s="40"/>
      <c r="L74" s="40"/>
      <c r="M74" s="40"/>
      <c r="N74" s="38"/>
      <c r="O74" s="40"/>
      <c r="P74" s="40"/>
      <c r="Q74" s="40"/>
      <c r="R74" s="38"/>
      <c r="S74" s="38"/>
      <c r="T74" s="38"/>
      <c r="U74" s="38"/>
      <c r="V74" s="38"/>
      <c r="W74" s="42"/>
    </row>
    <row r="75" spans="1:23" ht="12.75">
      <c r="A75" s="38"/>
      <c r="B75" s="35"/>
      <c r="C75" s="40"/>
      <c r="D75" s="39"/>
      <c r="E75" s="39"/>
      <c r="F75" s="38"/>
      <c r="G75" s="40"/>
      <c r="H75" s="40"/>
      <c r="I75" s="40"/>
      <c r="J75" s="38"/>
      <c r="K75" s="40"/>
      <c r="L75" s="40"/>
      <c r="M75" s="40"/>
      <c r="N75" s="38"/>
      <c r="O75" s="40"/>
      <c r="P75" s="40"/>
      <c r="Q75" s="40"/>
      <c r="R75" s="38"/>
      <c r="S75" s="38"/>
      <c r="T75" s="38"/>
      <c r="U75" s="38"/>
      <c r="V75" s="38"/>
      <c r="W75" s="42"/>
    </row>
    <row r="76" spans="1:23" ht="12.75">
      <c r="A76" s="38"/>
      <c r="B76" s="35"/>
      <c r="C76" s="40"/>
      <c r="D76" s="39"/>
      <c r="E76" s="39"/>
      <c r="F76" s="38"/>
      <c r="G76" s="40"/>
      <c r="H76" s="40"/>
      <c r="I76" s="40"/>
      <c r="J76" s="38"/>
      <c r="K76" s="40"/>
      <c r="L76" s="40"/>
      <c r="M76" s="40"/>
      <c r="N76" s="38"/>
      <c r="O76" s="40"/>
      <c r="P76" s="40"/>
      <c r="Q76" s="40"/>
      <c r="R76" s="38"/>
      <c r="S76" s="38"/>
      <c r="T76" s="38"/>
      <c r="U76" s="38"/>
      <c r="V76" s="38"/>
      <c r="W76" s="42"/>
    </row>
    <row r="77" spans="1:23" ht="12.75">
      <c r="A77" s="38"/>
      <c r="B77" s="35"/>
      <c r="C77" s="40"/>
      <c r="D77" s="39"/>
      <c r="E77" s="39"/>
      <c r="F77" s="38"/>
      <c r="G77" s="40"/>
      <c r="H77" s="40"/>
      <c r="I77" s="40"/>
      <c r="J77" s="38"/>
      <c r="K77" s="40"/>
      <c r="L77" s="40"/>
      <c r="M77" s="40"/>
      <c r="N77" s="38"/>
      <c r="O77" s="40"/>
      <c r="P77" s="40"/>
      <c r="Q77" s="40"/>
      <c r="R77" s="38"/>
      <c r="S77" s="38"/>
      <c r="T77" s="38"/>
      <c r="U77" s="38"/>
      <c r="V77" s="38"/>
      <c r="W77" s="42"/>
    </row>
  </sheetData>
  <sheetProtection sheet="1" objects="1" scenarios="1"/>
  <mergeCells count="22">
    <mergeCell ref="O45:R45"/>
    <mergeCell ref="A5:A6"/>
    <mergeCell ref="B5:B6"/>
    <mergeCell ref="C5:F5"/>
    <mergeCell ref="G5:J5"/>
    <mergeCell ref="K5:N5"/>
    <mergeCell ref="B1:V1"/>
    <mergeCell ref="B58:B59"/>
    <mergeCell ref="C58:F58"/>
    <mergeCell ref="G58:J58"/>
    <mergeCell ref="K58:N58"/>
    <mergeCell ref="O58:R58"/>
    <mergeCell ref="B28:B29"/>
    <mergeCell ref="C28:F28"/>
    <mergeCell ref="G28:J28"/>
    <mergeCell ref="K28:N28"/>
    <mergeCell ref="O28:R28"/>
    <mergeCell ref="O5:R5"/>
    <mergeCell ref="B45:B46"/>
    <mergeCell ref="C45:F45"/>
    <mergeCell ref="G45:J45"/>
    <mergeCell ref="K45:N45"/>
  </mergeCells>
  <printOptions/>
  <pageMargins left="0.787401575" right="0.787401575" top="1.55" bottom="0.984251969" header="0.4921259845" footer="0.4921259845"/>
  <pageSetup fitToHeight="1" fitToWidth="1" orientation="portrait" paperSize="9" scale="47"/>
  <headerFooter alignWithMargins="0">
    <oddHeader>&amp;C&amp;A</oddHeader>
    <oddFooter>&amp;CStrana &amp;P</oddFooter>
  </headerFooter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/>
  <dimension ref="A1:B11"/>
  <sheetViews>
    <sheetView workbookViewId="0" topLeftCell="A1">
      <selection activeCell="F29" sqref="F29"/>
    </sheetView>
  </sheetViews>
  <sheetFormatPr defaultColWidth="8.75390625" defaultRowHeight="12.75"/>
  <sheetData>
    <row r="1" spans="1:2" ht="12.75">
      <c r="A1" t="s">
        <v>28</v>
      </c>
      <c r="B1" t="s">
        <v>16</v>
      </c>
    </row>
    <row r="2" spans="1:2" ht="12.75">
      <c r="A2">
        <v>1</v>
      </c>
      <c r="B2">
        <v>11</v>
      </c>
    </row>
    <row r="3" spans="1:2" ht="12.75">
      <c r="A3">
        <v>2</v>
      </c>
      <c r="B3">
        <v>9</v>
      </c>
    </row>
    <row r="4" spans="1:2" ht="12.75">
      <c r="A4">
        <v>3</v>
      </c>
      <c r="B4">
        <v>8</v>
      </c>
    </row>
    <row r="5" spans="1:2" ht="12.75">
      <c r="A5">
        <v>4</v>
      </c>
      <c r="B5">
        <v>7</v>
      </c>
    </row>
    <row r="6" spans="1:2" ht="12.75">
      <c r="A6">
        <v>5</v>
      </c>
      <c r="B6">
        <v>6</v>
      </c>
    </row>
    <row r="7" spans="1:2" ht="12.75">
      <c r="A7">
        <v>6</v>
      </c>
      <c r="B7">
        <v>5</v>
      </c>
    </row>
    <row r="8" spans="1:2" ht="12.75">
      <c r="A8">
        <v>7</v>
      </c>
      <c r="B8">
        <v>4</v>
      </c>
    </row>
    <row r="9" spans="1:2" ht="12.75">
      <c r="A9">
        <v>8</v>
      </c>
      <c r="B9">
        <v>3</v>
      </c>
    </row>
    <row r="10" spans="1:2" ht="12.75">
      <c r="A10">
        <v>9</v>
      </c>
      <c r="B10">
        <v>2</v>
      </c>
    </row>
    <row r="11" spans="1:2" ht="12.75">
      <c r="A11">
        <v>10</v>
      </c>
      <c r="B11">
        <v>1</v>
      </c>
    </row>
  </sheetData>
  <sheetProtection sheet="1" objects="1" scenarios="1"/>
  <printOptions/>
  <pageMargins left="0.7" right="0.7" top="0.787401575" bottom="0.7874015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Český svaz kanoistiky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 Eichler</dc:creator>
  <cp:keywords/>
  <dc:description/>
  <cp:lastModifiedBy>David Knebel</cp:lastModifiedBy>
  <cp:lastPrinted>2012-04-22T12:28:38Z</cp:lastPrinted>
  <dcterms:created xsi:type="dcterms:W3CDTF">2000-05-26T15:45:21Z</dcterms:created>
  <dcterms:modified xsi:type="dcterms:W3CDTF">2014-05-15T16:40:36Z</dcterms:modified>
  <cp:category/>
  <cp:version/>
  <cp:contentType/>
  <cp:contentStatus/>
</cp:coreProperties>
</file>