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6380" windowHeight="8190" tabRatio="500" activeTab="8"/>
  </bookViews>
  <sheets>
    <sheet name="50Ž" sheetId="1" r:id="rId1"/>
    <sheet name="50M" sheetId="2" r:id="rId2"/>
    <sheet name="800Ž" sheetId="3" r:id="rId3"/>
    <sheet name="800M" sheetId="4" r:id="rId4"/>
    <sheet name="100Ž" sheetId="5" r:id="rId5"/>
    <sheet name="100M" sheetId="6" r:id="rId6"/>
    <sheet name="sh-Ž" sheetId="7" r:id="rId7"/>
    <sheet name="sh-M" sheetId="8" r:id="rId8"/>
    <sheet name="b-Ž" sheetId="9" r:id="rId9"/>
    <sheet name="b-M" sheetId="10" r:id="rId10"/>
    <sheet name="sk-Ž" sheetId="11" r:id="rId11"/>
    <sheet name="sk-M" sheetId="12" r:id="rId12"/>
    <sheet name="hod-Ž" sheetId="13" r:id="rId13"/>
    <sheet name="hod-M" sheetId="14" r:id="rId14"/>
    <sheet name="pobyblivost" sheetId="15" r:id="rId15"/>
    <sheet name="Muži" sheetId="16" r:id="rId16"/>
    <sheet name="Ženy" sheetId="17" r:id="rId17"/>
  </sheets>
  <definedNames/>
  <calcPr fullCalcOnLoad="1"/>
</workbook>
</file>

<file path=xl/sharedStrings.xml><?xml version="1.0" encoding="utf-8"?>
<sst xmlns="http://schemas.openxmlformats.org/spreadsheetml/2006/main" count="412" uniqueCount="159">
  <si>
    <t>body / ročník</t>
  </si>
  <si>
    <t>body SCM</t>
  </si>
  <si>
    <t>body pohyblivost</t>
  </si>
  <si>
    <t>Jméno</t>
  </si>
  <si>
    <t>50m</t>
  </si>
  <si>
    <t>body</t>
  </si>
  <si>
    <t>800m</t>
  </si>
  <si>
    <t>100m</t>
  </si>
  <si>
    <t>shyby</t>
  </si>
  <si>
    <t>bench</t>
  </si>
  <si>
    <t>skok</t>
  </si>
  <si>
    <t>hod</t>
  </si>
  <si>
    <t>pohyblivost</t>
  </si>
  <si>
    <t>celkem</t>
  </si>
  <si>
    <t>klub</t>
  </si>
  <si>
    <t>váha</t>
  </si>
  <si>
    <t>činka</t>
  </si>
  <si>
    <t>Hajná Veronika 05</t>
  </si>
  <si>
    <t>Hojná Anežka 05</t>
  </si>
  <si>
    <t>Kotková Lenka 05</t>
  </si>
  <si>
    <t>Studničková Klára 05</t>
  </si>
  <si>
    <t>Tettingerová Tereza 05</t>
  </si>
  <si>
    <t>Sovová Barbora 05</t>
  </si>
  <si>
    <t>CHO</t>
  </si>
  <si>
    <t>CER</t>
  </si>
  <si>
    <t>PRV</t>
  </si>
  <si>
    <t>ONV</t>
  </si>
  <si>
    <t>NYM</t>
  </si>
  <si>
    <t>USK</t>
  </si>
  <si>
    <t>Humhalová Lucie 06</t>
  </si>
  <si>
    <t>Kočandrlová Johana 06</t>
  </si>
  <si>
    <t>SPA</t>
  </si>
  <si>
    <t>Břízová Veronika 06</t>
  </si>
  <si>
    <t>ZVS</t>
  </si>
  <si>
    <t>Janáčková Denisa 06</t>
  </si>
  <si>
    <t>Palashavets Sofya 06</t>
  </si>
  <si>
    <t>LSB</t>
  </si>
  <si>
    <t>Šímová Kamila 06</t>
  </si>
  <si>
    <t>Válková Barbora 06</t>
  </si>
  <si>
    <t>Kočandrlová Nella 06</t>
  </si>
  <si>
    <t>Kodetová Tereza 06</t>
  </si>
  <si>
    <t>PPL</t>
  </si>
  <si>
    <t>Mihalová Silvie 06</t>
  </si>
  <si>
    <t>Neužilová Jitka 06</t>
  </si>
  <si>
    <t>Redondo Florencia Susana</t>
  </si>
  <si>
    <t>STE</t>
  </si>
  <si>
    <t>Vaculíková Vendula 06</t>
  </si>
  <si>
    <t>Voříšková Karolína 06</t>
  </si>
  <si>
    <t>VPL</t>
  </si>
  <si>
    <t>Ammerová Patricie 07</t>
  </si>
  <si>
    <t>Činovcová Lucie 07</t>
  </si>
  <si>
    <t>Fléglová Alžběta 07</t>
  </si>
  <si>
    <t>Hanušová Zuzana 07</t>
  </si>
  <si>
    <t>MOD</t>
  </si>
  <si>
    <t>Kadlečková Barbora 07</t>
  </si>
  <si>
    <t>Zendulková Klára 07</t>
  </si>
  <si>
    <t>KOJ</t>
  </si>
  <si>
    <t>Líbalová Michaela 07</t>
  </si>
  <si>
    <t>POD</t>
  </si>
  <si>
    <t>Fischerová Simona 08</t>
  </si>
  <si>
    <t xml:space="preserve">Janotová Barbora 08 </t>
  </si>
  <si>
    <t>ZBR</t>
  </si>
  <si>
    <t>Knížková Eliška 08</t>
  </si>
  <si>
    <t>SED</t>
  </si>
  <si>
    <t>Bílková Michaela 08</t>
  </si>
  <si>
    <t>Csomová Laura 08</t>
  </si>
  <si>
    <t>Hegedüsová Lucie 08</t>
  </si>
  <si>
    <t>PDM</t>
  </si>
  <si>
    <t>Jančová Tereza Marie 08</t>
  </si>
  <si>
    <t>Jiskrová Tereza 08</t>
  </si>
  <si>
    <t>Kupcová Kristýna 08</t>
  </si>
  <si>
    <t>Pospíšilová Rozárie 08</t>
  </si>
  <si>
    <t>JAB</t>
  </si>
  <si>
    <t>Mensová Hana 08</t>
  </si>
  <si>
    <t>Mudrová Karla 08</t>
  </si>
  <si>
    <t>KAD</t>
  </si>
  <si>
    <t>Neumanová Natálie 08</t>
  </si>
  <si>
    <t>KKK</t>
  </si>
  <si>
    <t>Šárová Karolína 08</t>
  </si>
  <si>
    <t>UNL</t>
  </si>
  <si>
    <t>Hrábek Lukáš 05</t>
  </si>
  <si>
    <t>Kot Artur 05</t>
  </si>
  <si>
    <t>Kurťák Šimon 05</t>
  </si>
  <si>
    <t>Souček Lukáš 05</t>
  </si>
  <si>
    <t>Tejnora Štěpán 05</t>
  </si>
  <si>
    <t>Hájek Tomáš 05</t>
  </si>
  <si>
    <t>Hirsch Ondřej 05</t>
  </si>
  <si>
    <t>Hrádek Adam 05</t>
  </si>
  <si>
    <t>SEZ</t>
  </si>
  <si>
    <t>Prchlík Ondřej 05</t>
  </si>
  <si>
    <t>Pták Zbyněk 05</t>
  </si>
  <si>
    <t>Šafařík Filip 05</t>
  </si>
  <si>
    <t>Šimek Albert 05</t>
  </si>
  <si>
    <t>Dvořák Brutus 06</t>
  </si>
  <si>
    <t>Florián Jindřich 06</t>
  </si>
  <si>
    <t>Heliš Daniel 06</t>
  </si>
  <si>
    <t>Hofbauer Ondřej 06</t>
  </si>
  <si>
    <t>Hruška Šimon 06</t>
  </si>
  <si>
    <t>Jahoda Matouš 06</t>
  </si>
  <si>
    <t>Král Jakub 06</t>
  </si>
  <si>
    <t>Těšovič Jakub 06</t>
  </si>
  <si>
    <t>Valla Jakub 06</t>
  </si>
  <si>
    <t>Vísner Ondřej 06</t>
  </si>
  <si>
    <t>Foukal Jan 06</t>
  </si>
  <si>
    <t>RKL</t>
  </si>
  <si>
    <t>Kliment Lukáš 06</t>
  </si>
  <si>
    <t>Kocman Anthony 06</t>
  </si>
  <si>
    <t>HRA</t>
  </si>
  <si>
    <t>Michajlík Filip 06</t>
  </si>
  <si>
    <t>Neradil Ondřej 06</t>
  </si>
  <si>
    <t>Novák Jan 06</t>
  </si>
  <si>
    <t>Pinkas Šimon 06</t>
  </si>
  <si>
    <t>Suchý Matěj 06</t>
  </si>
  <si>
    <t>Lovíšek Adam 07</t>
  </si>
  <si>
    <t>Nykl Marek 07</t>
  </si>
  <si>
    <t>Šindel Jakub 07</t>
  </si>
  <si>
    <t>Tichý Matyáš 07</t>
  </si>
  <si>
    <t>Tonder Matěj 07</t>
  </si>
  <si>
    <t>DEC</t>
  </si>
  <si>
    <t>Hirsch Robin 07</t>
  </si>
  <si>
    <t>Janeček Patrik 07</t>
  </si>
  <si>
    <t>Kapoun Tomáš 07</t>
  </si>
  <si>
    <t>Koula Adam 07</t>
  </si>
  <si>
    <t>Nováček Martin 07</t>
  </si>
  <si>
    <t>TYN</t>
  </si>
  <si>
    <t>Příkopa Vít 07</t>
  </si>
  <si>
    <t>Sedlák Ondřej 07</t>
  </si>
  <si>
    <t>SLH</t>
  </si>
  <si>
    <t>Škrob Marek 07</t>
  </si>
  <si>
    <t>Valenta Štěpán 07</t>
  </si>
  <si>
    <t>OLO</t>
  </si>
  <si>
    <t>Žalkovský Adam 07</t>
  </si>
  <si>
    <t>Bartek Vít 08</t>
  </si>
  <si>
    <t>Král Oliver 08</t>
  </si>
  <si>
    <t>KVS</t>
  </si>
  <si>
    <t>Mach David 08</t>
  </si>
  <si>
    <t>Puš Ondřej 08</t>
  </si>
  <si>
    <t>Řezáč Adam 08</t>
  </si>
  <si>
    <t>TSE</t>
  </si>
  <si>
    <t>Řezníček Jakub 08</t>
  </si>
  <si>
    <t>Řezníček Šimon 08</t>
  </si>
  <si>
    <t>Strangmuller Filip 08</t>
  </si>
  <si>
    <t>Strangmuller Oskar 08</t>
  </si>
  <si>
    <t>Waldhauser Rafael 08</t>
  </si>
  <si>
    <t>AL-robai Hani 08</t>
  </si>
  <si>
    <t>Bouma Viktor 08</t>
  </si>
  <si>
    <t>Drozda Hynek 08</t>
  </si>
  <si>
    <t>LIB</t>
  </si>
  <si>
    <t>Faltus Tomáš 08</t>
  </si>
  <si>
    <t>ZAM</t>
  </si>
  <si>
    <t>Hojný Václav 08</t>
  </si>
  <si>
    <t>Hronek Mikuláš 08</t>
  </si>
  <si>
    <t>Konečný Šimon 08</t>
  </si>
  <si>
    <t>Kraus Jan 08</t>
  </si>
  <si>
    <t>Procházka Ondřej 08</t>
  </si>
  <si>
    <t>Tischer Vojtěch 08</t>
  </si>
  <si>
    <t>Žaba Daniel 08</t>
  </si>
  <si>
    <t>SHK</t>
  </si>
  <si>
    <t>Žirovnický Jan 08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</si>
</sst>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mm:ss.0;@"/>
    <numFmt numFmtId="167" formatCode="0.0"/>
    <numFmt numFmtId="168" formatCode="h:mm:ss;@"/>
    <numFmt numFmtId="169" formatCode="0.000"/>
    <numFmt numFmtId="170" formatCode="[$-405]dddd\ d\.\ mmmm\ yyyy"/>
  </numFmts>
  <fonts count="3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7" fontId="0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67" fontId="0" fillId="0" borderId="15" xfId="0" applyNumberFormat="1" applyFont="1" applyBorder="1" applyAlignment="1">
      <alignment horizontal="center"/>
    </xf>
    <xf numFmtId="167" fontId="0" fillId="0" borderId="16" xfId="0" applyNumberFormat="1" applyFont="1" applyBorder="1" applyAlignment="1">
      <alignment horizontal="center"/>
    </xf>
    <xf numFmtId="167" fontId="0" fillId="0" borderId="13" xfId="0" applyNumberFormat="1" applyFont="1" applyBorder="1" applyAlignment="1">
      <alignment horizontal="center"/>
    </xf>
    <xf numFmtId="47" fontId="0" fillId="0" borderId="0" xfId="0" applyNumberFormat="1" applyAlignment="1">
      <alignment/>
    </xf>
    <xf numFmtId="167" fontId="0" fillId="0" borderId="0" xfId="0" applyNumberFormat="1" applyFont="1" applyFill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67" fontId="2" fillId="0" borderId="17" xfId="0" applyNumberFormat="1" applyFont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67" fontId="2" fillId="0" borderId="18" xfId="0" applyNumberFormat="1" applyFont="1" applyFill="1" applyBorder="1" applyAlignment="1">
      <alignment horizontal="center"/>
    </xf>
    <xf numFmtId="47" fontId="1" fillId="0" borderId="0" xfId="0" applyNumberFormat="1" applyFont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7" fontId="0" fillId="0" borderId="31" xfId="0" applyNumberFormat="1" applyBorder="1" applyAlignment="1">
      <alignment horizontal="center"/>
    </xf>
    <xf numFmtId="47" fontId="0" fillId="0" borderId="24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33" xfId="0" applyNumberForma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47" fontId="0" fillId="0" borderId="37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47" fontId="0" fillId="0" borderId="38" xfId="0" applyNumberFormat="1" applyBorder="1" applyAlignment="1">
      <alignment horizontal="center"/>
    </xf>
    <xf numFmtId="0" fontId="20" fillId="0" borderId="26" xfId="0" applyFont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1" fontId="0" fillId="33" borderId="33" xfId="0" applyNumberFormat="1" applyFill="1" applyBorder="1" applyAlignment="1">
      <alignment horizontal="center"/>
    </xf>
    <xf numFmtId="1" fontId="0" fillId="33" borderId="39" xfId="0" applyNumberForma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8.140625" style="1" customWidth="1"/>
    <col min="2" max="16384" width="9.140625" style="1" customWidth="1"/>
  </cols>
  <sheetData>
    <row r="1" spans="1:5" s="4" customFormat="1" ht="12.75" customHeight="1" thickBot="1">
      <c r="A1" s="2" t="s">
        <v>0</v>
      </c>
      <c r="B1" s="3">
        <v>2005</v>
      </c>
      <c r="C1" s="3">
        <v>2006</v>
      </c>
      <c r="D1" s="3">
        <v>2007</v>
      </c>
      <c r="E1" s="3">
        <v>2008</v>
      </c>
    </row>
    <row r="2" spans="1:5" ht="12.75" customHeight="1">
      <c r="A2" s="10">
        <f aca="true" t="shared" si="0" ref="A2:A32">A3+1</f>
        <v>33</v>
      </c>
      <c r="B2" s="12">
        <v>6.4</v>
      </c>
      <c r="C2" s="12">
        <v>6.6</v>
      </c>
      <c r="D2" s="12">
        <v>6.799999999999999</v>
      </c>
      <c r="E2" s="13">
        <v>6.999999999999999</v>
      </c>
    </row>
    <row r="3" spans="1:5" ht="12.75" customHeight="1">
      <c r="A3" s="10">
        <f t="shared" si="0"/>
        <v>32</v>
      </c>
      <c r="B3" s="14">
        <f aca="true" t="shared" si="1" ref="B3:B34">B2+0.1</f>
        <v>6.5</v>
      </c>
      <c r="C3" s="14">
        <v>6.699999999999999</v>
      </c>
      <c r="D3" s="14">
        <v>6.899999999999999</v>
      </c>
      <c r="E3" s="14">
        <v>7.099999999999999</v>
      </c>
    </row>
    <row r="4" spans="1:5" ht="12.75" customHeight="1">
      <c r="A4" s="10">
        <f t="shared" si="0"/>
        <v>31</v>
      </c>
      <c r="B4" s="14">
        <f t="shared" si="1"/>
        <v>6.6</v>
      </c>
      <c r="C4" s="14">
        <v>6.799999999999999</v>
      </c>
      <c r="D4" s="14">
        <v>6.999999999999998</v>
      </c>
      <c r="E4" s="14">
        <v>7.199999999999998</v>
      </c>
    </row>
    <row r="5" spans="1:5" ht="12.75" customHeight="1">
      <c r="A5" s="10">
        <f t="shared" si="0"/>
        <v>30</v>
      </c>
      <c r="B5" s="14">
        <f t="shared" si="1"/>
        <v>6.699999999999999</v>
      </c>
      <c r="C5" s="14">
        <v>6.899999999999999</v>
      </c>
      <c r="D5" s="14">
        <v>7.099999999999998</v>
      </c>
      <c r="E5" s="14">
        <v>7.299999999999998</v>
      </c>
    </row>
    <row r="6" spans="1:5" ht="12.75" customHeight="1">
      <c r="A6" s="10">
        <f t="shared" si="0"/>
        <v>29</v>
      </c>
      <c r="B6" s="14">
        <f t="shared" si="1"/>
        <v>6.799999999999999</v>
      </c>
      <c r="C6" s="14">
        <v>6.999999999999998</v>
      </c>
      <c r="D6" s="14">
        <v>7.1999999999999975</v>
      </c>
      <c r="E6" s="14">
        <v>7.399999999999998</v>
      </c>
    </row>
    <row r="7" spans="1:5" ht="12.75" customHeight="1">
      <c r="A7" s="10">
        <f t="shared" si="0"/>
        <v>28</v>
      </c>
      <c r="B7" s="14">
        <f t="shared" si="1"/>
        <v>6.899999999999999</v>
      </c>
      <c r="C7" s="14">
        <v>7.099999999999998</v>
      </c>
      <c r="D7" s="14">
        <v>7.299999999999997</v>
      </c>
      <c r="E7" s="14">
        <v>7.499999999999997</v>
      </c>
    </row>
    <row r="8" spans="1:5" ht="12.75" customHeight="1">
      <c r="A8" s="10">
        <f t="shared" si="0"/>
        <v>27</v>
      </c>
      <c r="B8" s="14">
        <f t="shared" si="1"/>
        <v>6.999999999999998</v>
      </c>
      <c r="C8" s="14">
        <v>7.1999999999999975</v>
      </c>
      <c r="D8" s="14">
        <v>7.399999999999997</v>
      </c>
      <c r="E8" s="14">
        <v>7.599999999999997</v>
      </c>
    </row>
    <row r="9" spans="1:5" ht="12.75" customHeight="1">
      <c r="A9" s="10">
        <f t="shared" si="0"/>
        <v>26</v>
      </c>
      <c r="B9" s="14">
        <f t="shared" si="1"/>
        <v>7.099999999999998</v>
      </c>
      <c r="C9" s="14">
        <v>7.299999999999997</v>
      </c>
      <c r="D9" s="14">
        <v>7.4999999999999964</v>
      </c>
      <c r="E9" s="14">
        <v>7.699999999999997</v>
      </c>
    </row>
    <row r="10" spans="1:5" ht="12.75" customHeight="1">
      <c r="A10" s="10">
        <f t="shared" si="0"/>
        <v>25</v>
      </c>
      <c r="B10" s="14">
        <f t="shared" si="1"/>
        <v>7.1999999999999975</v>
      </c>
      <c r="C10" s="14">
        <v>7.399999999999997</v>
      </c>
      <c r="D10" s="14">
        <v>7.599999999999996</v>
      </c>
      <c r="E10" s="14">
        <v>7.799999999999996</v>
      </c>
    </row>
    <row r="11" spans="1:5" ht="12.75" customHeight="1">
      <c r="A11" s="10">
        <f t="shared" si="0"/>
        <v>24</v>
      </c>
      <c r="B11" s="14">
        <f t="shared" si="1"/>
        <v>7.299999999999997</v>
      </c>
      <c r="C11" s="14">
        <v>7.4999999999999964</v>
      </c>
      <c r="D11" s="14">
        <v>7.699999999999996</v>
      </c>
      <c r="E11" s="14">
        <v>7.899999999999996</v>
      </c>
    </row>
    <row r="12" spans="1:5" ht="12.75" customHeight="1">
      <c r="A12" s="10">
        <f t="shared" si="0"/>
        <v>23</v>
      </c>
      <c r="B12" s="14">
        <f t="shared" si="1"/>
        <v>7.399999999999997</v>
      </c>
      <c r="C12" s="14">
        <v>7.599999999999996</v>
      </c>
      <c r="D12" s="14">
        <v>7.799999999999995</v>
      </c>
      <c r="E12" s="14">
        <v>7.999999999999996</v>
      </c>
    </row>
    <row r="13" spans="1:5" ht="12.75" customHeight="1">
      <c r="A13" s="10">
        <f t="shared" si="0"/>
        <v>22</v>
      </c>
      <c r="B13" s="14">
        <f t="shared" si="1"/>
        <v>7.4999999999999964</v>
      </c>
      <c r="C13" s="14">
        <v>7.699999999999996</v>
      </c>
      <c r="D13" s="14">
        <v>7.899999999999995</v>
      </c>
      <c r="E13" s="14">
        <v>8.099999999999996</v>
      </c>
    </row>
    <row r="14" spans="1:5" ht="12.75" customHeight="1">
      <c r="A14" s="10">
        <f t="shared" si="0"/>
        <v>21</v>
      </c>
      <c r="B14" s="14">
        <f t="shared" si="1"/>
        <v>7.599999999999996</v>
      </c>
      <c r="C14" s="14">
        <v>7.799999999999995</v>
      </c>
      <c r="D14" s="14">
        <v>7.999999999999995</v>
      </c>
      <c r="E14" s="14">
        <v>8.199999999999996</v>
      </c>
    </row>
    <row r="15" spans="1:5" ht="12.75" customHeight="1">
      <c r="A15" s="10">
        <f t="shared" si="0"/>
        <v>20</v>
      </c>
      <c r="B15" s="14">
        <f t="shared" si="1"/>
        <v>7.699999999999996</v>
      </c>
      <c r="C15" s="14">
        <v>7.899999999999995</v>
      </c>
      <c r="D15" s="14">
        <v>8.099999999999994</v>
      </c>
      <c r="E15" s="14">
        <v>8.299999999999995</v>
      </c>
    </row>
    <row r="16" spans="1:5" ht="12.75" customHeight="1">
      <c r="A16" s="10">
        <f t="shared" si="0"/>
        <v>19</v>
      </c>
      <c r="B16" s="14">
        <f t="shared" si="1"/>
        <v>7.799999999999995</v>
      </c>
      <c r="C16" s="14">
        <v>7.999999999999995</v>
      </c>
      <c r="D16" s="14">
        <v>8.199999999999994</v>
      </c>
      <c r="E16" s="14">
        <v>8.399999999999995</v>
      </c>
    </row>
    <row r="17" spans="1:5" ht="12.75" customHeight="1">
      <c r="A17" s="10">
        <f t="shared" si="0"/>
        <v>18</v>
      </c>
      <c r="B17" s="14">
        <f t="shared" si="1"/>
        <v>7.899999999999995</v>
      </c>
      <c r="C17" s="14">
        <v>8.099999999999994</v>
      </c>
      <c r="D17" s="14">
        <v>8.299999999999994</v>
      </c>
      <c r="E17" s="14">
        <v>8.499999999999995</v>
      </c>
    </row>
    <row r="18" spans="1:5" ht="12.75" customHeight="1">
      <c r="A18" s="10">
        <f t="shared" si="0"/>
        <v>17</v>
      </c>
      <c r="B18" s="14">
        <f t="shared" si="1"/>
        <v>7.999999999999995</v>
      </c>
      <c r="C18" s="14">
        <v>8.199999999999994</v>
      </c>
      <c r="D18" s="14">
        <v>8.399999999999993</v>
      </c>
      <c r="E18" s="14">
        <v>8.599999999999994</v>
      </c>
    </row>
    <row r="19" spans="1:5" ht="12.75" customHeight="1">
      <c r="A19" s="10">
        <f t="shared" si="0"/>
        <v>16</v>
      </c>
      <c r="B19" s="14">
        <f t="shared" si="1"/>
        <v>8.099999999999994</v>
      </c>
      <c r="C19" s="14">
        <v>8.299999999999994</v>
      </c>
      <c r="D19" s="14">
        <v>8.499999999999993</v>
      </c>
      <c r="E19" s="14">
        <v>8.699999999999994</v>
      </c>
    </row>
    <row r="20" spans="1:5" ht="12.75" customHeight="1">
      <c r="A20" s="10">
        <f t="shared" si="0"/>
        <v>15</v>
      </c>
      <c r="B20" s="14">
        <f t="shared" si="1"/>
        <v>8.199999999999994</v>
      </c>
      <c r="C20" s="14">
        <v>8.399999999999993</v>
      </c>
      <c r="D20" s="14">
        <v>8.599999999999993</v>
      </c>
      <c r="E20" s="14">
        <v>8.799999999999994</v>
      </c>
    </row>
    <row r="21" spans="1:5" ht="12.75" customHeight="1">
      <c r="A21" s="10">
        <f t="shared" si="0"/>
        <v>14</v>
      </c>
      <c r="B21" s="14">
        <f t="shared" si="1"/>
        <v>8.299999999999994</v>
      </c>
      <c r="C21" s="14">
        <v>8.499999999999993</v>
      </c>
      <c r="D21" s="14">
        <v>8.699999999999992</v>
      </c>
      <c r="E21" s="14">
        <v>8.899999999999993</v>
      </c>
    </row>
    <row r="22" spans="1:5" ht="12.75" customHeight="1">
      <c r="A22" s="10">
        <f t="shared" si="0"/>
        <v>13</v>
      </c>
      <c r="B22" s="14">
        <f t="shared" si="1"/>
        <v>8.399999999999993</v>
      </c>
      <c r="C22" s="14">
        <v>8.599999999999993</v>
      </c>
      <c r="D22" s="14">
        <v>8.799999999999992</v>
      </c>
      <c r="E22" s="14">
        <v>8.999999999999993</v>
      </c>
    </row>
    <row r="23" spans="1:5" ht="12.75" customHeight="1">
      <c r="A23" s="10">
        <f t="shared" si="0"/>
        <v>12</v>
      </c>
      <c r="B23" s="14">
        <f t="shared" si="1"/>
        <v>8.499999999999993</v>
      </c>
      <c r="C23" s="14">
        <v>8.699999999999992</v>
      </c>
      <c r="D23" s="14">
        <v>8.899999999999991</v>
      </c>
      <c r="E23" s="14">
        <v>9.099999999999993</v>
      </c>
    </row>
    <row r="24" spans="1:5" ht="12.75" customHeight="1">
      <c r="A24" s="10">
        <f t="shared" si="0"/>
        <v>11</v>
      </c>
      <c r="B24" s="14">
        <f t="shared" si="1"/>
        <v>8.599999999999993</v>
      </c>
      <c r="C24" s="14">
        <v>8.799999999999992</v>
      </c>
      <c r="D24" s="14">
        <v>8.999999999999991</v>
      </c>
      <c r="E24" s="14">
        <v>9.199999999999992</v>
      </c>
    </row>
    <row r="25" spans="1:5" ht="12.75" customHeight="1">
      <c r="A25" s="10">
        <f t="shared" si="0"/>
        <v>10</v>
      </c>
      <c r="B25" s="14">
        <f t="shared" si="1"/>
        <v>8.699999999999992</v>
      </c>
      <c r="C25" s="14">
        <v>8.899999999999991</v>
      </c>
      <c r="D25" s="14">
        <v>9.09999999999999</v>
      </c>
      <c r="E25" s="14">
        <v>9.299999999999992</v>
      </c>
    </row>
    <row r="26" spans="1:5" ht="12.75" customHeight="1">
      <c r="A26" s="10">
        <f t="shared" si="0"/>
        <v>9</v>
      </c>
      <c r="B26" s="14">
        <f t="shared" si="1"/>
        <v>8.799999999999992</v>
      </c>
      <c r="C26" s="14">
        <v>8.999999999999991</v>
      </c>
      <c r="D26" s="14">
        <v>9.19999999999999</v>
      </c>
      <c r="E26" s="14">
        <v>9.399999999999991</v>
      </c>
    </row>
    <row r="27" spans="1:5" ht="12.75" customHeight="1">
      <c r="A27" s="10">
        <f t="shared" si="0"/>
        <v>8</v>
      </c>
      <c r="B27" s="14">
        <f t="shared" si="1"/>
        <v>8.899999999999991</v>
      </c>
      <c r="C27" s="14">
        <v>9.09999999999999</v>
      </c>
      <c r="D27" s="14">
        <v>9.29999999999999</v>
      </c>
      <c r="E27" s="14">
        <v>9.499999999999991</v>
      </c>
    </row>
    <row r="28" spans="1:5" ht="12.75" customHeight="1">
      <c r="A28" s="10">
        <f t="shared" si="0"/>
        <v>7</v>
      </c>
      <c r="B28" s="14">
        <f t="shared" si="1"/>
        <v>8.999999999999991</v>
      </c>
      <c r="C28" s="14">
        <v>9.19999999999999</v>
      </c>
      <c r="D28" s="14">
        <v>9.39999999999999</v>
      </c>
      <c r="E28" s="14">
        <v>9.59999999999999</v>
      </c>
    </row>
    <row r="29" spans="1:5" ht="12.75" customHeight="1">
      <c r="A29" s="10">
        <f t="shared" si="0"/>
        <v>6</v>
      </c>
      <c r="B29" s="14">
        <f t="shared" si="1"/>
        <v>9.09999999999999</v>
      </c>
      <c r="C29" s="14">
        <v>9.29999999999999</v>
      </c>
      <c r="D29" s="14">
        <v>9.49999999999999</v>
      </c>
      <c r="E29" s="14">
        <v>9.69999999999999</v>
      </c>
    </row>
    <row r="30" spans="1:5" ht="12.75" customHeight="1">
      <c r="A30" s="10">
        <f t="shared" si="0"/>
        <v>5</v>
      </c>
      <c r="B30" s="14">
        <f t="shared" si="1"/>
        <v>9.19999999999999</v>
      </c>
      <c r="C30" s="14">
        <v>9.39999999999999</v>
      </c>
      <c r="D30" s="14">
        <v>9.599999999999989</v>
      </c>
      <c r="E30" s="14">
        <v>9.79999999999999</v>
      </c>
    </row>
    <row r="31" spans="1:5" ht="12.75" customHeight="1">
      <c r="A31" s="10">
        <f t="shared" si="0"/>
        <v>4</v>
      </c>
      <c r="B31" s="14">
        <f t="shared" si="1"/>
        <v>9.29999999999999</v>
      </c>
      <c r="C31" s="14">
        <v>9.49999999999999</v>
      </c>
      <c r="D31" s="14">
        <v>9.699999999999989</v>
      </c>
      <c r="E31" s="14">
        <v>9.89999999999999</v>
      </c>
    </row>
    <row r="32" spans="1:5" ht="12.75" customHeight="1">
      <c r="A32" s="10">
        <f t="shared" si="0"/>
        <v>3</v>
      </c>
      <c r="B32" s="14">
        <f t="shared" si="1"/>
        <v>9.39999999999999</v>
      </c>
      <c r="C32" s="14">
        <v>9.599999999999989</v>
      </c>
      <c r="D32" s="14">
        <v>9.799999999999988</v>
      </c>
      <c r="E32" s="14">
        <f>E31+0.1</f>
        <v>9.99999999999999</v>
      </c>
    </row>
    <row r="33" spans="1:5" ht="12.75" customHeight="1">
      <c r="A33" s="10">
        <f>A34+1</f>
        <v>2</v>
      </c>
      <c r="B33" s="14">
        <f t="shared" si="1"/>
        <v>9.49999999999999</v>
      </c>
      <c r="C33" s="14">
        <v>9.699999999999989</v>
      </c>
      <c r="D33" s="14">
        <f>D32+0.1</f>
        <v>9.899999999999988</v>
      </c>
      <c r="E33" s="14">
        <f>E32+0.1</f>
        <v>10.099999999999989</v>
      </c>
    </row>
    <row r="34" spans="1:5" ht="12.75" customHeight="1">
      <c r="A34" s="10">
        <v>1</v>
      </c>
      <c r="B34" s="14">
        <f t="shared" si="1"/>
        <v>9.599999999999989</v>
      </c>
      <c r="C34" s="14">
        <f>C33+0.1</f>
        <v>9.799999999999988</v>
      </c>
      <c r="D34" s="14">
        <f>D33+0.1</f>
        <v>9.999999999999988</v>
      </c>
      <c r="E34" s="14">
        <f>E33+0.1</f>
        <v>10.199999999999989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11" sqref="N11"/>
    </sheetView>
  </sheetViews>
  <sheetFormatPr defaultColWidth="9.140625" defaultRowHeight="12.75"/>
  <cols>
    <col min="1" max="1" width="14.140625" style="1" customWidth="1"/>
    <col min="2" max="2" width="7.8515625" style="1" customWidth="1"/>
    <col min="3" max="3" width="3.00390625" style="1" customWidth="1"/>
    <col min="4" max="4" width="14.140625" style="1" customWidth="1"/>
    <col min="5" max="5" width="7.8515625" style="1" customWidth="1"/>
    <col min="6" max="6" width="3.00390625" style="1" customWidth="1"/>
    <col min="7" max="7" width="14.140625" style="1" customWidth="1"/>
    <col min="8" max="8" width="7.8515625" style="1" customWidth="1"/>
    <col min="9" max="9" width="3.00390625" style="1" customWidth="1"/>
    <col min="10" max="10" width="14.140625" style="1" customWidth="1"/>
    <col min="11" max="11" width="7.8515625" style="1" customWidth="1"/>
    <col min="12" max="12" width="9.140625" style="1" customWidth="1"/>
    <col min="13" max="13" width="8.421875" style="1" customWidth="1"/>
    <col min="14" max="16384" width="9.140625" style="1" customWidth="1"/>
  </cols>
  <sheetData>
    <row r="1" spans="1:11" s="4" customFormat="1" ht="12.75" customHeight="1" thickBot="1">
      <c r="A1" s="2" t="s">
        <v>0</v>
      </c>
      <c r="B1" s="3">
        <v>2005</v>
      </c>
      <c r="C1" s="25"/>
      <c r="D1" s="2" t="s">
        <v>0</v>
      </c>
      <c r="E1" s="3">
        <v>2006</v>
      </c>
      <c r="F1" s="25"/>
      <c r="G1" s="2" t="s">
        <v>0</v>
      </c>
      <c r="H1" s="3">
        <v>2007</v>
      </c>
      <c r="I1" s="25"/>
      <c r="J1" s="2" t="s">
        <v>0</v>
      </c>
      <c r="K1" s="3">
        <v>2008</v>
      </c>
    </row>
    <row r="2" spans="1:11" ht="12.75" customHeight="1">
      <c r="A2" s="10">
        <f aca="true" t="shared" si="0" ref="A2:A39">A3+2.4</f>
        <v>94.60000000000005</v>
      </c>
      <c r="B2" s="11">
        <v>40</v>
      </c>
      <c r="C2" s="11"/>
      <c r="D2" s="26">
        <f aca="true" t="shared" si="1" ref="D2:D14">D3+2.5</f>
        <v>102.80000000000001</v>
      </c>
      <c r="E2" s="11">
        <v>40</v>
      </c>
      <c r="F2" s="11"/>
      <c r="G2" s="26">
        <f aca="true" t="shared" si="2" ref="G2:G37">G3+1.9</f>
        <v>72.3</v>
      </c>
      <c r="H2" s="11">
        <v>40</v>
      </c>
      <c r="I2" s="23"/>
      <c r="J2" s="26">
        <f>J3+2</f>
        <v>82.59999999999998</v>
      </c>
      <c r="K2" s="11">
        <v>40</v>
      </c>
    </row>
    <row r="3" spans="1:11" ht="12.75" customHeight="1">
      <c r="A3" s="10">
        <f t="shared" si="0"/>
        <v>92.20000000000005</v>
      </c>
      <c r="B3" s="11">
        <v>39</v>
      </c>
      <c r="C3" s="11"/>
      <c r="D3" s="26">
        <f t="shared" si="1"/>
        <v>100.30000000000001</v>
      </c>
      <c r="E3" s="11">
        <v>39</v>
      </c>
      <c r="F3" s="11"/>
      <c r="G3" s="26">
        <f t="shared" si="2"/>
        <v>70.39999999999999</v>
      </c>
      <c r="H3" s="11">
        <v>39</v>
      </c>
      <c r="I3" s="23"/>
      <c r="J3" s="26">
        <f aca="true" t="shared" si="3" ref="J3:J37">J4+2.1</f>
        <v>80.59999999999998</v>
      </c>
      <c r="K3" s="11">
        <v>39</v>
      </c>
    </row>
    <row r="4" spans="1:13" ht="12.75" customHeight="1">
      <c r="A4" s="10">
        <f t="shared" si="0"/>
        <v>89.80000000000004</v>
      </c>
      <c r="B4" s="11">
        <v>38</v>
      </c>
      <c r="C4" s="11"/>
      <c r="D4" s="26">
        <f t="shared" si="1"/>
        <v>97.80000000000001</v>
      </c>
      <c r="E4" s="11">
        <v>38</v>
      </c>
      <c r="F4" s="11"/>
      <c r="G4" s="26">
        <f t="shared" si="2"/>
        <v>68.49999999999999</v>
      </c>
      <c r="H4" s="11">
        <v>38</v>
      </c>
      <c r="I4" s="23"/>
      <c r="J4" s="26">
        <f t="shared" si="3"/>
        <v>78.49999999999999</v>
      </c>
      <c r="K4" s="11">
        <v>38</v>
      </c>
      <c r="L4" s="32"/>
      <c r="M4" s="32"/>
    </row>
    <row r="5" spans="1:11" ht="12.75" customHeight="1">
      <c r="A5" s="10">
        <f t="shared" si="0"/>
        <v>87.40000000000003</v>
      </c>
      <c r="B5" s="11">
        <v>37</v>
      </c>
      <c r="C5" s="11"/>
      <c r="D5" s="26">
        <f t="shared" si="1"/>
        <v>95.30000000000001</v>
      </c>
      <c r="E5" s="11">
        <v>37</v>
      </c>
      <c r="F5" s="11"/>
      <c r="G5" s="26">
        <f t="shared" si="2"/>
        <v>66.59999999999998</v>
      </c>
      <c r="H5" s="11">
        <v>37</v>
      </c>
      <c r="I5" s="23"/>
      <c r="J5" s="26">
        <f t="shared" si="3"/>
        <v>76.39999999999999</v>
      </c>
      <c r="K5" s="11">
        <v>37</v>
      </c>
    </row>
    <row r="6" spans="1:11" ht="12.75" customHeight="1">
      <c r="A6" s="10">
        <f t="shared" si="0"/>
        <v>85.00000000000003</v>
      </c>
      <c r="B6" s="11">
        <v>36</v>
      </c>
      <c r="C6" s="11"/>
      <c r="D6" s="26">
        <f t="shared" si="1"/>
        <v>92.80000000000001</v>
      </c>
      <c r="E6" s="11">
        <v>36</v>
      </c>
      <c r="F6" s="11"/>
      <c r="G6" s="26">
        <f t="shared" si="2"/>
        <v>64.69999999999997</v>
      </c>
      <c r="H6" s="11">
        <v>36</v>
      </c>
      <c r="I6" s="23"/>
      <c r="J6" s="26">
        <f t="shared" si="3"/>
        <v>74.3</v>
      </c>
      <c r="K6" s="11">
        <v>36</v>
      </c>
    </row>
    <row r="7" spans="1:11" ht="12.75" customHeight="1">
      <c r="A7" s="10">
        <f t="shared" si="0"/>
        <v>82.60000000000002</v>
      </c>
      <c r="B7" s="11">
        <v>35</v>
      </c>
      <c r="C7" s="11"/>
      <c r="D7" s="26">
        <f t="shared" si="1"/>
        <v>90.30000000000001</v>
      </c>
      <c r="E7" s="11">
        <v>35</v>
      </c>
      <c r="F7" s="11"/>
      <c r="G7" s="26">
        <f t="shared" si="2"/>
        <v>62.79999999999997</v>
      </c>
      <c r="H7" s="11">
        <v>35</v>
      </c>
      <c r="I7" s="23"/>
      <c r="J7" s="26">
        <f t="shared" si="3"/>
        <v>72.2</v>
      </c>
      <c r="K7" s="11">
        <v>35</v>
      </c>
    </row>
    <row r="8" spans="1:11" ht="12.75" customHeight="1">
      <c r="A8" s="10">
        <f t="shared" si="0"/>
        <v>80.20000000000002</v>
      </c>
      <c r="B8" s="11">
        <v>34</v>
      </c>
      <c r="C8" s="11"/>
      <c r="D8" s="26">
        <f t="shared" si="1"/>
        <v>87.80000000000001</v>
      </c>
      <c r="E8" s="11">
        <v>34</v>
      </c>
      <c r="F8" s="11"/>
      <c r="G8" s="26">
        <f t="shared" si="2"/>
        <v>60.89999999999997</v>
      </c>
      <c r="H8" s="11">
        <v>34</v>
      </c>
      <c r="I8" s="23"/>
      <c r="J8" s="26">
        <f t="shared" si="3"/>
        <v>70.10000000000001</v>
      </c>
      <c r="K8" s="11">
        <v>34</v>
      </c>
    </row>
    <row r="9" spans="1:11" ht="12.75" customHeight="1">
      <c r="A9" s="10">
        <f t="shared" si="0"/>
        <v>77.80000000000001</v>
      </c>
      <c r="B9" s="11">
        <v>33</v>
      </c>
      <c r="C9" s="11"/>
      <c r="D9" s="26">
        <f t="shared" si="1"/>
        <v>85.30000000000001</v>
      </c>
      <c r="E9" s="11">
        <v>33</v>
      </c>
      <c r="F9" s="11"/>
      <c r="G9" s="26">
        <f t="shared" si="2"/>
        <v>58.99999999999997</v>
      </c>
      <c r="H9" s="11">
        <v>33</v>
      </c>
      <c r="I9" s="23"/>
      <c r="J9" s="26">
        <f t="shared" si="3"/>
        <v>68.00000000000001</v>
      </c>
      <c r="K9" s="11">
        <v>33</v>
      </c>
    </row>
    <row r="10" spans="1:11" ht="12.75">
      <c r="A10" s="10">
        <f t="shared" si="0"/>
        <v>75.4</v>
      </c>
      <c r="B10" s="11">
        <v>32</v>
      </c>
      <c r="C10" s="11"/>
      <c r="D10" s="26">
        <f t="shared" si="1"/>
        <v>82.80000000000001</v>
      </c>
      <c r="E10" s="11">
        <v>32</v>
      </c>
      <c r="F10" s="11"/>
      <c r="G10" s="26">
        <f t="shared" si="2"/>
        <v>57.09999999999997</v>
      </c>
      <c r="H10" s="11">
        <v>32</v>
      </c>
      <c r="I10" s="23"/>
      <c r="J10" s="26">
        <f t="shared" si="3"/>
        <v>65.90000000000002</v>
      </c>
      <c r="K10" s="11">
        <v>32</v>
      </c>
    </row>
    <row r="11" spans="1:11" ht="12.75">
      <c r="A11" s="10">
        <f t="shared" si="0"/>
        <v>73</v>
      </c>
      <c r="B11" s="11">
        <v>31</v>
      </c>
      <c r="C11" s="11"/>
      <c r="D11" s="26">
        <f t="shared" si="1"/>
        <v>80.30000000000001</v>
      </c>
      <c r="E11" s="11">
        <v>31</v>
      </c>
      <c r="F11" s="11"/>
      <c r="G11" s="26">
        <f t="shared" si="2"/>
        <v>55.199999999999974</v>
      </c>
      <c r="H11" s="11">
        <v>31</v>
      </c>
      <c r="I11" s="23"/>
      <c r="J11" s="26">
        <f t="shared" si="3"/>
        <v>63.800000000000026</v>
      </c>
      <c r="K11" s="11">
        <v>31</v>
      </c>
    </row>
    <row r="12" spans="1:11" ht="12.75">
      <c r="A12" s="10">
        <f t="shared" si="0"/>
        <v>70.6</v>
      </c>
      <c r="B12" s="11">
        <v>30</v>
      </c>
      <c r="C12" s="11"/>
      <c r="D12" s="26">
        <f t="shared" si="1"/>
        <v>77.80000000000001</v>
      </c>
      <c r="E12" s="11">
        <v>30</v>
      </c>
      <c r="F12" s="11"/>
      <c r="G12" s="26">
        <f t="shared" si="2"/>
        <v>53.299999999999976</v>
      </c>
      <c r="H12" s="11">
        <v>30</v>
      </c>
      <c r="I12" s="23"/>
      <c r="J12" s="26">
        <f t="shared" si="3"/>
        <v>61.700000000000024</v>
      </c>
      <c r="K12" s="11">
        <v>30</v>
      </c>
    </row>
    <row r="13" spans="1:11" ht="12.75">
      <c r="A13" s="10">
        <f t="shared" si="0"/>
        <v>68.19999999999999</v>
      </c>
      <c r="B13" s="11">
        <v>29</v>
      </c>
      <c r="C13" s="11"/>
      <c r="D13" s="26">
        <f t="shared" si="1"/>
        <v>75.30000000000001</v>
      </c>
      <c r="E13" s="11">
        <v>29</v>
      </c>
      <c r="F13" s="11"/>
      <c r="G13" s="26">
        <f t="shared" si="2"/>
        <v>51.39999999999998</v>
      </c>
      <c r="H13" s="11">
        <v>29</v>
      </c>
      <c r="I13" s="23"/>
      <c r="J13" s="26">
        <f t="shared" si="3"/>
        <v>59.60000000000002</v>
      </c>
      <c r="K13" s="11">
        <v>29</v>
      </c>
    </row>
    <row r="14" spans="1:11" ht="12.75">
      <c r="A14" s="10">
        <f t="shared" si="0"/>
        <v>65.79999999999998</v>
      </c>
      <c r="B14" s="11">
        <v>28</v>
      </c>
      <c r="C14" s="11"/>
      <c r="D14" s="26">
        <f t="shared" si="1"/>
        <v>72.80000000000001</v>
      </c>
      <c r="E14" s="11">
        <v>28</v>
      </c>
      <c r="F14" s="11"/>
      <c r="G14" s="26">
        <f t="shared" si="2"/>
        <v>49.49999999999998</v>
      </c>
      <c r="H14" s="11">
        <v>28</v>
      </c>
      <c r="I14" s="23"/>
      <c r="J14" s="26">
        <f t="shared" si="3"/>
        <v>57.50000000000002</v>
      </c>
      <c r="K14" s="11">
        <v>28</v>
      </c>
    </row>
    <row r="15" spans="1:11" ht="12.75">
      <c r="A15" s="10">
        <f t="shared" si="0"/>
        <v>63.39999999999998</v>
      </c>
      <c r="B15" s="11">
        <v>27</v>
      </c>
      <c r="C15" s="11"/>
      <c r="D15" s="26">
        <f>D16+2.5</f>
        <v>70.30000000000001</v>
      </c>
      <c r="E15" s="11">
        <v>27</v>
      </c>
      <c r="F15" s="11"/>
      <c r="G15" s="26">
        <f t="shared" si="2"/>
        <v>47.59999999999998</v>
      </c>
      <c r="H15" s="11">
        <v>27</v>
      </c>
      <c r="I15" s="23"/>
      <c r="J15" s="26">
        <f t="shared" si="3"/>
        <v>55.40000000000002</v>
      </c>
      <c r="K15" s="11">
        <v>27</v>
      </c>
    </row>
    <row r="16" spans="1:11" ht="12.75">
      <c r="A16" s="10">
        <f t="shared" si="0"/>
        <v>60.99999999999998</v>
      </c>
      <c r="B16" s="11">
        <v>26</v>
      </c>
      <c r="C16" s="11"/>
      <c r="D16" s="26">
        <f aca="true" t="shared" si="4" ref="D16:D31">D17+2.6</f>
        <v>67.80000000000001</v>
      </c>
      <c r="E16" s="11">
        <v>26</v>
      </c>
      <c r="F16" s="11"/>
      <c r="G16" s="26">
        <f t="shared" si="2"/>
        <v>45.69999999999998</v>
      </c>
      <c r="H16" s="11">
        <v>26</v>
      </c>
      <c r="I16" s="23"/>
      <c r="J16" s="26">
        <f t="shared" si="3"/>
        <v>53.30000000000002</v>
      </c>
      <c r="K16" s="11">
        <v>26</v>
      </c>
    </row>
    <row r="17" spans="1:11" ht="12.75">
      <c r="A17" s="10">
        <f t="shared" si="0"/>
        <v>58.59999999999998</v>
      </c>
      <c r="B17" s="11">
        <v>25</v>
      </c>
      <c r="C17" s="11"/>
      <c r="D17" s="26">
        <f t="shared" si="4"/>
        <v>65.20000000000002</v>
      </c>
      <c r="E17" s="11">
        <v>25</v>
      </c>
      <c r="F17" s="11"/>
      <c r="G17" s="26">
        <f t="shared" si="2"/>
        <v>43.79999999999998</v>
      </c>
      <c r="H17" s="11">
        <v>25</v>
      </c>
      <c r="I17" s="23"/>
      <c r="J17" s="26">
        <f t="shared" si="3"/>
        <v>51.20000000000002</v>
      </c>
      <c r="K17" s="11">
        <v>25</v>
      </c>
    </row>
    <row r="18" spans="1:11" ht="12.75">
      <c r="A18" s="10">
        <f t="shared" si="0"/>
        <v>56.19999999999998</v>
      </c>
      <c r="B18" s="11">
        <v>24</v>
      </c>
      <c r="C18" s="11"/>
      <c r="D18" s="26">
        <f t="shared" si="4"/>
        <v>62.600000000000016</v>
      </c>
      <c r="E18" s="11">
        <v>24</v>
      </c>
      <c r="F18" s="11"/>
      <c r="G18" s="26">
        <f t="shared" si="2"/>
        <v>41.899999999999984</v>
      </c>
      <c r="H18" s="11">
        <v>24</v>
      </c>
      <c r="I18" s="23"/>
      <c r="J18" s="26">
        <f t="shared" si="3"/>
        <v>49.100000000000016</v>
      </c>
      <c r="K18" s="11">
        <v>24</v>
      </c>
    </row>
    <row r="19" spans="1:11" ht="12.75">
      <c r="A19" s="10">
        <f t="shared" si="0"/>
        <v>53.79999999999998</v>
      </c>
      <c r="B19" s="11">
        <v>23</v>
      </c>
      <c r="C19" s="11"/>
      <c r="D19" s="26">
        <f t="shared" si="4"/>
        <v>60.000000000000014</v>
      </c>
      <c r="E19" s="11">
        <v>23</v>
      </c>
      <c r="F19" s="11"/>
      <c r="G19" s="26">
        <f t="shared" si="2"/>
        <v>39.999999999999986</v>
      </c>
      <c r="H19" s="11">
        <v>23</v>
      </c>
      <c r="I19" s="23"/>
      <c r="J19" s="26">
        <f t="shared" si="3"/>
        <v>47.000000000000014</v>
      </c>
      <c r="K19" s="11">
        <v>23</v>
      </c>
    </row>
    <row r="20" spans="1:11" ht="12.75">
      <c r="A20" s="10">
        <f t="shared" si="0"/>
        <v>51.399999999999984</v>
      </c>
      <c r="B20" s="11">
        <v>22</v>
      </c>
      <c r="C20" s="11"/>
      <c r="D20" s="26">
        <f t="shared" si="4"/>
        <v>57.40000000000001</v>
      </c>
      <c r="E20" s="11">
        <v>22</v>
      </c>
      <c r="F20" s="11"/>
      <c r="G20" s="26">
        <f t="shared" si="2"/>
        <v>38.09999999999999</v>
      </c>
      <c r="H20" s="11">
        <v>22</v>
      </c>
      <c r="I20" s="23"/>
      <c r="J20" s="26">
        <f t="shared" si="3"/>
        <v>44.90000000000001</v>
      </c>
      <c r="K20" s="11">
        <v>22</v>
      </c>
    </row>
    <row r="21" spans="1:11" ht="12.75">
      <c r="A21" s="10">
        <f t="shared" si="0"/>
        <v>48.999999999999986</v>
      </c>
      <c r="B21" s="11">
        <v>21</v>
      </c>
      <c r="C21" s="11"/>
      <c r="D21" s="26">
        <f t="shared" si="4"/>
        <v>54.80000000000001</v>
      </c>
      <c r="E21" s="11">
        <v>21</v>
      </c>
      <c r="F21" s="11"/>
      <c r="G21" s="26">
        <f t="shared" si="2"/>
        <v>36.19999999999999</v>
      </c>
      <c r="H21" s="11">
        <v>21</v>
      </c>
      <c r="I21" s="23"/>
      <c r="J21" s="26">
        <f t="shared" si="3"/>
        <v>42.80000000000001</v>
      </c>
      <c r="K21" s="11">
        <v>21</v>
      </c>
    </row>
    <row r="22" spans="1:11" ht="12.75">
      <c r="A22" s="10">
        <f t="shared" si="0"/>
        <v>46.59999999999999</v>
      </c>
      <c r="B22" s="11">
        <v>20</v>
      </c>
      <c r="C22" s="11"/>
      <c r="D22" s="26">
        <f t="shared" si="4"/>
        <v>52.20000000000001</v>
      </c>
      <c r="E22" s="11">
        <v>20</v>
      </c>
      <c r="F22" s="11"/>
      <c r="G22" s="26">
        <f t="shared" si="2"/>
        <v>34.29999999999999</v>
      </c>
      <c r="H22" s="11">
        <v>20</v>
      </c>
      <c r="I22" s="23"/>
      <c r="J22" s="26">
        <f t="shared" si="3"/>
        <v>40.70000000000001</v>
      </c>
      <c r="K22" s="11">
        <v>20</v>
      </c>
    </row>
    <row r="23" spans="1:11" ht="12.75">
      <c r="A23" s="10">
        <f t="shared" si="0"/>
        <v>44.19999999999999</v>
      </c>
      <c r="B23" s="11">
        <v>19</v>
      </c>
      <c r="C23" s="11"/>
      <c r="D23" s="26">
        <f t="shared" si="4"/>
        <v>49.60000000000001</v>
      </c>
      <c r="E23" s="11">
        <v>19</v>
      </c>
      <c r="F23" s="11"/>
      <c r="G23" s="26">
        <f t="shared" si="2"/>
        <v>32.39999999999999</v>
      </c>
      <c r="H23" s="11">
        <v>19</v>
      </c>
      <c r="I23" s="23"/>
      <c r="J23" s="26">
        <f t="shared" si="3"/>
        <v>38.60000000000001</v>
      </c>
      <c r="K23" s="11">
        <v>19</v>
      </c>
    </row>
    <row r="24" spans="1:11" ht="12.75">
      <c r="A24" s="10">
        <f t="shared" si="0"/>
        <v>41.79999999999999</v>
      </c>
      <c r="B24" s="11">
        <v>18</v>
      </c>
      <c r="C24" s="11"/>
      <c r="D24" s="26">
        <f t="shared" si="4"/>
        <v>47.00000000000001</v>
      </c>
      <c r="E24" s="11">
        <v>18</v>
      </c>
      <c r="F24" s="11"/>
      <c r="G24" s="26">
        <f t="shared" si="2"/>
        <v>30.49999999999999</v>
      </c>
      <c r="H24" s="11">
        <v>18</v>
      </c>
      <c r="I24" s="23"/>
      <c r="J24" s="26">
        <f t="shared" si="3"/>
        <v>36.50000000000001</v>
      </c>
      <c r="K24" s="11">
        <v>18</v>
      </c>
    </row>
    <row r="25" spans="1:11" ht="12.75">
      <c r="A25" s="10">
        <f t="shared" si="0"/>
        <v>39.39999999999999</v>
      </c>
      <c r="B25" s="11">
        <v>17</v>
      </c>
      <c r="C25" s="11"/>
      <c r="D25" s="26">
        <f t="shared" si="4"/>
        <v>44.400000000000006</v>
      </c>
      <c r="E25" s="11">
        <v>17</v>
      </c>
      <c r="F25" s="11"/>
      <c r="G25" s="26">
        <f t="shared" si="2"/>
        <v>28.59999999999999</v>
      </c>
      <c r="H25" s="11">
        <v>17</v>
      </c>
      <c r="I25" s="23"/>
      <c r="J25" s="26">
        <f t="shared" si="3"/>
        <v>34.400000000000006</v>
      </c>
      <c r="K25" s="11">
        <v>17</v>
      </c>
    </row>
    <row r="26" spans="1:11" ht="12.75">
      <c r="A26" s="10">
        <f t="shared" si="0"/>
        <v>36.99999999999999</v>
      </c>
      <c r="B26" s="11">
        <v>16</v>
      </c>
      <c r="C26" s="11"/>
      <c r="D26" s="26">
        <f t="shared" si="4"/>
        <v>41.800000000000004</v>
      </c>
      <c r="E26" s="11">
        <v>16</v>
      </c>
      <c r="F26" s="11"/>
      <c r="G26" s="26">
        <f t="shared" si="2"/>
        <v>26.699999999999992</v>
      </c>
      <c r="H26" s="11">
        <v>16</v>
      </c>
      <c r="I26" s="23"/>
      <c r="J26" s="26">
        <f t="shared" si="3"/>
        <v>32.300000000000004</v>
      </c>
      <c r="K26" s="11">
        <v>16</v>
      </c>
    </row>
    <row r="27" spans="1:11" ht="12.75">
      <c r="A27" s="10">
        <f t="shared" si="0"/>
        <v>34.599999999999994</v>
      </c>
      <c r="B27" s="11">
        <v>15</v>
      </c>
      <c r="C27" s="11"/>
      <c r="D27" s="26">
        <f t="shared" si="4"/>
        <v>39.2</v>
      </c>
      <c r="E27" s="11">
        <v>15</v>
      </c>
      <c r="F27" s="11"/>
      <c r="G27" s="26">
        <f t="shared" si="2"/>
        <v>24.799999999999994</v>
      </c>
      <c r="H27" s="11">
        <v>15</v>
      </c>
      <c r="I27" s="23"/>
      <c r="J27" s="26">
        <f t="shared" si="3"/>
        <v>30.200000000000006</v>
      </c>
      <c r="K27" s="11">
        <v>15</v>
      </c>
    </row>
    <row r="28" spans="1:11" ht="12.75">
      <c r="A28" s="10">
        <f t="shared" si="0"/>
        <v>32.199999999999996</v>
      </c>
      <c r="B28" s="11">
        <v>14</v>
      </c>
      <c r="C28" s="11"/>
      <c r="D28" s="26">
        <f t="shared" si="4"/>
        <v>36.6</v>
      </c>
      <c r="E28" s="11">
        <v>14</v>
      </c>
      <c r="F28" s="11"/>
      <c r="G28" s="26">
        <f t="shared" si="2"/>
        <v>22.899999999999995</v>
      </c>
      <c r="H28" s="11">
        <v>14</v>
      </c>
      <c r="I28" s="23"/>
      <c r="J28" s="26">
        <f t="shared" si="3"/>
        <v>28.100000000000005</v>
      </c>
      <c r="K28" s="11">
        <v>14</v>
      </c>
    </row>
    <row r="29" spans="1:11" ht="12.75">
      <c r="A29" s="10">
        <f t="shared" si="0"/>
        <v>29.799999999999994</v>
      </c>
      <c r="B29" s="11">
        <v>13</v>
      </c>
      <c r="C29" s="11"/>
      <c r="D29" s="26">
        <f t="shared" si="4"/>
        <v>34</v>
      </c>
      <c r="E29" s="11">
        <v>13</v>
      </c>
      <c r="F29" s="11"/>
      <c r="G29" s="26">
        <f t="shared" si="2"/>
        <v>20.999999999999996</v>
      </c>
      <c r="H29" s="11">
        <v>13</v>
      </c>
      <c r="I29" s="23"/>
      <c r="J29" s="26">
        <f t="shared" si="3"/>
        <v>26.000000000000004</v>
      </c>
      <c r="K29" s="11">
        <v>13</v>
      </c>
    </row>
    <row r="30" spans="1:11" ht="12.75">
      <c r="A30" s="10">
        <f t="shared" si="0"/>
        <v>27.399999999999995</v>
      </c>
      <c r="B30" s="11">
        <v>12</v>
      </c>
      <c r="C30" s="11"/>
      <c r="D30" s="26">
        <f t="shared" si="4"/>
        <v>31.400000000000002</v>
      </c>
      <c r="E30" s="11">
        <v>12</v>
      </c>
      <c r="F30" s="11"/>
      <c r="G30" s="26">
        <f t="shared" si="2"/>
        <v>19.099999999999998</v>
      </c>
      <c r="H30" s="11">
        <v>12</v>
      </c>
      <c r="I30" s="23"/>
      <c r="J30" s="26">
        <f t="shared" si="3"/>
        <v>23.900000000000002</v>
      </c>
      <c r="K30" s="11">
        <v>12</v>
      </c>
    </row>
    <row r="31" spans="1:11" ht="12.75">
      <c r="A31" s="10">
        <f t="shared" si="0"/>
        <v>24.999999999999996</v>
      </c>
      <c r="B31" s="11">
        <v>11</v>
      </c>
      <c r="C31" s="11"/>
      <c r="D31" s="26">
        <f t="shared" si="4"/>
        <v>28.8</v>
      </c>
      <c r="E31" s="11">
        <v>11</v>
      </c>
      <c r="F31" s="11"/>
      <c r="G31" s="26">
        <f t="shared" si="2"/>
        <v>17.2</v>
      </c>
      <c r="H31" s="11">
        <v>11</v>
      </c>
      <c r="I31" s="23"/>
      <c r="J31" s="26">
        <f t="shared" si="3"/>
        <v>21.8</v>
      </c>
      <c r="K31" s="11">
        <v>11</v>
      </c>
    </row>
    <row r="32" spans="1:11" ht="12.75">
      <c r="A32" s="10">
        <f t="shared" si="0"/>
        <v>22.599999999999998</v>
      </c>
      <c r="B32" s="11">
        <v>10</v>
      </c>
      <c r="C32" s="11"/>
      <c r="D32" s="26">
        <f>D33+2.6</f>
        <v>26.2</v>
      </c>
      <c r="E32" s="11">
        <v>10</v>
      </c>
      <c r="F32" s="11"/>
      <c r="G32" s="26">
        <f t="shared" si="2"/>
        <v>15.3</v>
      </c>
      <c r="H32" s="11">
        <v>10</v>
      </c>
      <c r="I32" s="23"/>
      <c r="J32" s="26">
        <f t="shared" si="3"/>
        <v>19.7</v>
      </c>
      <c r="K32" s="11">
        <v>10</v>
      </c>
    </row>
    <row r="33" spans="1:11" ht="12.75">
      <c r="A33" s="10">
        <f t="shared" si="0"/>
        <v>20.2</v>
      </c>
      <c r="B33" s="11">
        <v>9</v>
      </c>
      <c r="C33" s="11"/>
      <c r="D33" s="26">
        <f aca="true" t="shared" si="5" ref="D33:D39">D34+2.7</f>
        <v>23.599999999999998</v>
      </c>
      <c r="E33" s="11">
        <v>9</v>
      </c>
      <c r="F33" s="11"/>
      <c r="G33" s="26">
        <f t="shared" si="2"/>
        <v>13.4</v>
      </c>
      <c r="H33" s="11">
        <v>9</v>
      </c>
      <c r="I33" s="23"/>
      <c r="J33" s="26">
        <f t="shared" si="3"/>
        <v>17.599999999999998</v>
      </c>
      <c r="K33" s="11">
        <v>9</v>
      </c>
    </row>
    <row r="34" spans="1:11" ht="12.75">
      <c r="A34" s="10">
        <f t="shared" si="0"/>
        <v>17.8</v>
      </c>
      <c r="B34" s="11">
        <v>8</v>
      </c>
      <c r="C34" s="11"/>
      <c r="D34" s="26">
        <f t="shared" si="5"/>
        <v>20.9</v>
      </c>
      <c r="E34" s="11">
        <v>8</v>
      </c>
      <c r="F34" s="11"/>
      <c r="G34" s="26">
        <f t="shared" si="2"/>
        <v>11.5</v>
      </c>
      <c r="H34" s="11">
        <v>8</v>
      </c>
      <c r="I34" s="23"/>
      <c r="J34" s="26">
        <f t="shared" si="3"/>
        <v>15.499999999999998</v>
      </c>
      <c r="K34" s="11">
        <v>8</v>
      </c>
    </row>
    <row r="35" spans="1:11" ht="12.75">
      <c r="A35" s="10">
        <f t="shared" si="0"/>
        <v>15.4</v>
      </c>
      <c r="B35" s="11">
        <v>7</v>
      </c>
      <c r="C35" s="11"/>
      <c r="D35" s="26">
        <f t="shared" si="5"/>
        <v>18.2</v>
      </c>
      <c r="E35" s="11">
        <v>7</v>
      </c>
      <c r="F35" s="11"/>
      <c r="G35" s="26">
        <f t="shared" si="2"/>
        <v>9.6</v>
      </c>
      <c r="H35" s="11">
        <v>7</v>
      </c>
      <c r="I35" s="23"/>
      <c r="J35" s="26">
        <f t="shared" si="3"/>
        <v>13.399999999999999</v>
      </c>
      <c r="K35" s="11">
        <v>7</v>
      </c>
    </row>
    <row r="36" spans="1:11" ht="12.75">
      <c r="A36" s="10">
        <f t="shared" si="0"/>
        <v>13</v>
      </c>
      <c r="B36" s="11">
        <v>6</v>
      </c>
      <c r="C36" s="11"/>
      <c r="D36" s="26">
        <f t="shared" si="5"/>
        <v>15.5</v>
      </c>
      <c r="E36" s="11">
        <v>6</v>
      </c>
      <c r="F36" s="11"/>
      <c r="G36" s="26">
        <f t="shared" si="2"/>
        <v>7.699999999999999</v>
      </c>
      <c r="H36" s="11">
        <v>6</v>
      </c>
      <c r="I36" s="23"/>
      <c r="J36" s="26">
        <f t="shared" si="3"/>
        <v>11.299999999999999</v>
      </c>
      <c r="K36" s="11">
        <v>6</v>
      </c>
    </row>
    <row r="37" spans="1:11" ht="12.75">
      <c r="A37" s="10">
        <f t="shared" si="0"/>
        <v>10.6</v>
      </c>
      <c r="B37" s="11">
        <v>5</v>
      </c>
      <c r="C37" s="11"/>
      <c r="D37" s="26">
        <f t="shared" si="5"/>
        <v>12.8</v>
      </c>
      <c r="E37" s="11">
        <v>5</v>
      </c>
      <c r="F37" s="11"/>
      <c r="G37" s="26">
        <f t="shared" si="2"/>
        <v>5.8</v>
      </c>
      <c r="H37" s="11">
        <v>5</v>
      </c>
      <c r="I37" s="23"/>
      <c r="J37" s="26">
        <f t="shared" si="3"/>
        <v>9.2</v>
      </c>
      <c r="K37" s="11">
        <v>5</v>
      </c>
    </row>
    <row r="38" spans="1:11" ht="12.75">
      <c r="A38" s="10">
        <f t="shared" si="0"/>
        <v>8.2</v>
      </c>
      <c r="B38" s="11">
        <v>4</v>
      </c>
      <c r="C38" s="11"/>
      <c r="D38" s="26">
        <f t="shared" si="5"/>
        <v>10.100000000000001</v>
      </c>
      <c r="E38" s="11">
        <v>4</v>
      </c>
      <c r="F38" s="11"/>
      <c r="G38" s="26">
        <f>G39+1.9</f>
        <v>3.9</v>
      </c>
      <c r="H38" s="11">
        <v>4</v>
      </c>
      <c r="I38" s="23"/>
      <c r="J38" s="26">
        <f>J39+2.1</f>
        <v>7.1</v>
      </c>
      <c r="K38" s="11">
        <v>4</v>
      </c>
    </row>
    <row r="39" spans="1:11" ht="12.75">
      <c r="A39" s="10">
        <f t="shared" si="0"/>
        <v>5.8</v>
      </c>
      <c r="B39" s="11">
        <v>3</v>
      </c>
      <c r="C39" s="11"/>
      <c r="D39" s="26">
        <f t="shared" si="5"/>
        <v>7.4</v>
      </c>
      <c r="E39" s="11">
        <v>3</v>
      </c>
      <c r="F39" s="11"/>
      <c r="G39" s="26">
        <v>2</v>
      </c>
      <c r="H39" s="11">
        <v>3</v>
      </c>
      <c r="I39" s="23"/>
      <c r="J39" s="26">
        <v>5</v>
      </c>
      <c r="K39" s="11">
        <v>3</v>
      </c>
    </row>
    <row r="40" spans="1:11" ht="12.75">
      <c r="A40" s="10">
        <f>A41+2.4</f>
        <v>3.4</v>
      </c>
      <c r="B40" s="11">
        <v>2</v>
      </c>
      <c r="C40" s="11"/>
      <c r="D40" s="26">
        <f>D41+2.7</f>
        <v>4.7</v>
      </c>
      <c r="E40" s="11">
        <v>2</v>
      </c>
      <c r="F40" s="11"/>
      <c r="G40" s="26">
        <v>1</v>
      </c>
      <c r="H40" s="11">
        <v>2</v>
      </c>
      <c r="I40" s="23"/>
      <c r="J40" s="26">
        <v>3</v>
      </c>
      <c r="K40" s="11">
        <v>2</v>
      </c>
    </row>
    <row r="41" spans="1:11" ht="12.75">
      <c r="A41" s="10">
        <v>1</v>
      </c>
      <c r="B41" s="11">
        <v>1</v>
      </c>
      <c r="C41" s="11"/>
      <c r="D41" s="26">
        <v>2</v>
      </c>
      <c r="E41" s="11">
        <v>1</v>
      </c>
      <c r="F41" s="11"/>
      <c r="G41" s="26">
        <v>0</v>
      </c>
      <c r="H41" s="11">
        <v>1</v>
      </c>
      <c r="I41" s="23"/>
      <c r="J41" s="26">
        <v>2</v>
      </c>
      <c r="K41" s="11">
        <v>1</v>
      </c>
    </row>
  </sheetData>
  <sheetProtection selectLockedCells="1" selectUnlockedCells="1"/>
  <printOptions/>
  <pageMargins left="0.7875" right="0.7875" top="0.9840277777777777" bottom="0.7875" header="0.5118055555555555" footer="0.5118055555555555"/>
  <pageSetup horizontalDpi="300" verticalDpi="300" orientation="portrait" paperSize="9" r:id="rId1"/>
  <headerFooter alignWithMargins="0">
    <oddHeader>&amp;LObecné testy SCM&amp;C&amp;"Arial,tučné"&amp;12Bench a přítah za 2 min - dívky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18.140625" style="1" customWidth="1"/>
    <col min="2" max="16384" width="9.140625" style="1" customWidth="1"/>
  </cols>
  <sheetData>
    <row r="1" spans="1:5" s="4" customFormat="1" ht="12.75" customHeight="1" thickBot="1">
      <c r="A1" s="2" t="s">
        <v>0</v>
      </c>
      <c r="B1" s="3">
        <v>2005</v>
      </c>
      <c r="C1" s="3">
        <v>2006</v>
      </c>
      <c r="D1" s="3">
        <v>2007</v>
      </c>
      <c r="E1" s="3">
        <v>2008</v>
      </c>
    </row>
    <row r="2" spans="1:5" ht="12.75" customHeight="1">
      <c r="A2" s="10">
        <f aca="true" t="shared" si="0" ref="A2:A32">A3+1</f>
        <v>33</v>
      </c>
      <c r="B2" s="11">
        <v>291</v>
      </c>
      <c r="C2" s="11">
        <v>282</v>
      </c>
      <c r="D2" s="11">
        <v>273</v>
      </c>
      <c r="E2" s="31">
        <v>264</v>
      </c>
    </row>
    <row r="3" spans="1:5" ht="12.75" customHeight="1">
      <c r="A3" s="10">
        <f t="shared" si="0"/>
        <v>32</v>
      </c>
      <c r="B3" s="11">
        <v>286.5</v>
      </c>
      <c r="C3" s="11">
        <v>277.5</v>
      </c>
      <c r="D3" s="11">
        <v>268.5</v>
      </c>
      <c r="E3" s="11">
        <v>259.5</v>
      </c>
    </row>
    <row r="4" spans="1:5" ht="12.75" customHeight="1">
      <c r="A4" s="10">
        <f t="shared" si="0"/>
        <v>31</v>
      </c>
      <c r="B4" s="11">
        <v>282</v>
      </c>
      <c r="C4" s="11">
        <v>273</v>
      </c>
      <c r="D4" s="11">
        <v>264</v>
      </c>
      <c r="E4" s="11">
        <v>255</v>
      </c>
    </row>
    <row r="5" spans="1:5" ht="12.75" customHeight="1">
      <c r="A5" s="10">
        <f t="shared" si="0"/>
        <v>30</v>
      </c>
      <c r="B5" s="11">
        <v>277.5</v>
      </c>
      <c r="C5" s="11">
        <v>268.5</v>
      </c>
      <c r="D5" s="11">
        <v>259.5</v>
      </c>
      <c r="E5" s="11">
        <v>250.5</v>
      </c>
    </row>
    <row r="6" spans="1:5" ht="12.75" customHeight="1">
      <c r="A6" s="10">
        <f t="shared" si="0"/>
        <v>29</v>
      </c>
      <c r="B6" s="11">
        <v>273</v>
      </c>
      <c r="C6" s="11">
        <v>264</v>
      </c>
      <c r="D6" s="11">
        <v>255</v>
      </c>
      <c r="E6" s="11">
        <v>246</v>
      </c>
    </row>
    <row r="7" spans="1:5" ht="12.75" customHeight="1">
      <c r="A7" s="10">
        <f t="shared" si="0"/>
        <v>28</v>
      </c>
      <c r="B7" s="11">
        <v>268.5</v>
      </c>
      <c r="C7" s="11">
        <v>259.5</v>
      </c>
      <c r="D7" s="11">
        <v>250.5</v>
      </c>
      <c r="E7" s="11">
        <v>241.5</v>
      </c>
    </row>
    <row r="8" spans="1:5" ht="12.75" customHeight="1">
      <c r="A8" s="10">
        <f t="shared" si="0"/>
        <v>27</v>
      </c>
      <c r="B8" s="11">
        <v>264</v>
      </c>
      <c r="C8" s="11">
        <v>255</v>
      </c>
      <c r="D8" s="11">
        <v>246</v>
      </c>
      <c r="E8" s="11">
        <v>237</v>
      </c>
    </row>
    <row r="9" spans="1:5" ht="12.75" customHeight="1">
      <c r="A9" s="10">
        <f t="shared" si="0"/>
        <v>26</v>
      </c>
      <c r="B9" s="11">
        <v>259.5</v>
      </c>
      <c r="C9" s="11">
        <v>250.5</v>
      </c>
      <c r="D9" s="11">
        <v>241.5</v>
      </c>
      <c r="E9" s="11">
        <v>232.5</v>
      </c>
    </row>
    <row r="10" spans="1:5" ht="12.75" customHeight="1">
      <c r="A10" s="10">
        <f t="shared" si="0"/>
        <v>25</v>
      </c>
      <c r="B10" s="11">
        <v>255</v>
      </c>
      <c r="C10" s="11">
        <v>246</v>
      </c>
      <c r="D10" s="11">
        <v>237</v>
      </c>
      <c r="E10" s="11">
        <v>228</v>
      </c>
    </row>
    <row r="11" spans="1:5" ht="12.75" customHeight="1">
      <c r="A11" s="10">
        <f t="shared" si="0"/>
        <v>24</v>
      </c>
      <c r="B11" s="11">
        <v>250.5</v>
      </c>
      <c r="C11" s="11">
        <v>241.5</v>
      </c>
      <c r="D11" s="11">
        <v>232.5</v>
      </c>
      <c r="E11" s="11">
        <v>223.5</v>
      </c>
    </row>
    <row r="12" spans="1:5" ht="12.75" customHeight="1">
      <c r="A12" s="10">
        <f t="shared" si="0"/>
        <v>23</v>
      </c>
      <c r="B12" s="11">
        <v>246</v>
      </c>
      <c r="C12" s="11">
        <v>237</v>
      </c>
      <c r="D12" s="11">
        <v>228</v>
      </c>
      <c r="E12" s="11">
        <v>219</v>
      </c>
    </row>
    <row r="13" spans="1:5" ht="12.75" customHeight="1">
      <c r="A13" s="10">
        <f t="shared" si="0"/>
        <v>22</v>
      </c>
      <c r="B13" s="11">
        <v>241.5</v>
      </c>
      <c r="C13" s="11">
        <v>232.5</v>
      </c>
      <c r="D13" s="11">
        <v>223.5</v>
      </c>
      <c r="E13" s="11">
        <v>214.5</v>
      </c>
    </row>
    <row r="14" spans="1:5" ht="12.75" customHeight="1">
      <c r="A14" s="10">
        <f t="shared" si="0"/>
        <v>21</v>
      </c>
      <c r="B14" s="11">
        <v>237</v>
      </c>
      <c r="C14" s="11">
        <v>228</v>
      </c>
      <c r="D14" s="11">
        <v>219</v>
      </c>
      <c r="E14" s="11">
        <v>210</v>
      </c>
    </row>
    <row r="15" spans="1:5" ht="12.75" customHeight="1">
      <c r="A15" s="10">
        <f t="shared" si="0"/>
        <v>20</v>
      </c>
      <c r="B15" s="11">
        <v>232.5</v>
      </c>
      <c r="C15" s="11">
        <v>223.5</v>
      </c>
      <c r="D15" s="11">
        <v>214.5</v>
      </c>
      <c r="E15" s="11">
        <v>205.5</v>
      </c>
    </row>
    <row r="16" spans="1:5" ht="12.75" customHeight="1">
      <c r="A16" s="10">
        <f t="shared" si="0"/>
        <v>19</v>
      </c>
      <c r="B16" s="11">
        <v>228</v>
      </c>
      <c r="C16" s="11">
        <v>219</v>
      </c>
      <c r="D16" s="11">
        <v>210</v>
      </c>
      <c r="E16" s="11">
        <v>201</v>
      </c>
    </row>
    <row r="17" spans="1:5" ht="12.75" customHeight="1">
      <c r="A17" s="10">
        <f t="shared" si="0"/>
        <v>18</v>
      </c>
      <c r="B17" s="11">
        <v>223.5</v>
      </c>
      <c r="C17" s="11">
        <v>214.5</v>
      </c>
      <c r="D17" s="11">
        <v>205.5</v>
      </c>
      <c r="E17" s="11">
        <v>196.5</v>
      </c>
    </row>
    <row r="18" spans="1:5" ht="12.75" customHeight="1">
      <c r="A18" s="10">
        <f t="shared" si="0"/>
        <v>17</v>
      </c>
      <c r="B18" s="11">
        <v>219</v>
      </c>
      <c r="C18" s="11">
        <v>210</v>
      </c>
      <c r="D18" s="11">
        <v>201</v>
      </c>
      <c r="E18" s="11">
        <v>192</v>
      </c>
    </row>
    <row r="19" spans="1:5" ht="12.75" customHeight="1">
      <c r="A19" s="10">
        <f t="shared" si="0"/>
        <v>16</v>
      </c>
      <c r="B19" s="11">
        <v>214.5</v>
      </c>
      <c r="C19" s="11">
        <v>205.5</v>
      </c>
      <c r="D19" s="11">
        <v>196.5</v>
      </c>
      <c r="E19" s="11">
        <v>187.5</v>
      </c>
    </row>
    <row r="20" spans="1:5" ht="12.75" customHeight="1">
      <c r="A20" s="10">
        <f t="shared" si="0"/>
        <v>15</v>
      </c>
      <c r="B20" s="11">
        <v>210</v>
      </c>
      <c r="C20" s="11">
        <v>201</v>
      </c>
      <c r="D20" s="11">
        <v>192</v>
      </c>
      <c r="E20" s="11">
        <v>183</v>
      </c>
    </row>
    <row r="21" spans="1:5" ht="12.75" customHeight="1">
      <c r="A21" s="10">
        <f t="shared" si="0"/>
        <v>14</v>
      </c>
      <c r="B21" s="11">
        <v>205.5</v>
      </c>
      <c r="C21" s="11">
        <v>196.5</v>
      </c>
      <c r="D21" s="11">
        <v>187.5</v>
      </c>
      <c r="E21" s="11">
        <v>178.5</v>
      </c>
    </row>
    <row r="22" spans="1:5" ht="12.75" customHeight="1">
      <c r="A22" s="10">
        <f t="shared" si="0"/>
        <v>13</v>
      </c>
      <c r="B22" s="11">
        <v>201</v>
      </c>
      <c r="C22" s="11">
        <v>192</v>
      </c>
      <c r="D22" s="11">
        <v>183</v>
      </c>
      <c r="E22" s="11">
        <v>174</v>
      </c>
    </row>
    <row r="23" spans="1:5" ht="12.75" customHeight="1">
      <c r="A23" s="10">
        <f t="shared" si="0"/>
        <v>12</v>
      </c>
      <c r="B23" s="11">
        <v>196.5</v>
      </c>
      <c r="C23" s="11">
        <v>187.5</v>
      </c>
      <c r="D23" s="11">
        <v>178.5</v>
      </c>
      <c r="E23" s="11">
        <v>169.5</v>
      </c>
    </row>
    <row r="24" spans="1:5" ht="12.75" customHeight="1">
      <c r="A24" s="10">
        <f t="shared" si="0"/>
        <v>11</v>
      </c>
      <c r="B24" s="11">
        <v>192</v>
      </c>
      <c r="C24" s="11">
        <v>183</v>
      </c>
      <c r="D24" s="11">
        <v>174</v>
      </c>
      <c r="E24" s="11">
        <v>165</v>
      </c>
    </row>
    <row r="25" spans="1:5" ht="12.75" customHeight="1">
      <c r="A25" s="10">
        <f t="shared" si="0"/>
        <v>10</v>
      </c>
      <c r="B25" s="11">
        <v>187.5</v>
      </c>
      <c r="C25" s="11">
        <v>178.5</v>
      </c>
      <c r="D25" s="11">
        <v>169.5</v>
      </c>
      <c r="E25" s="11">
        <v>160.5</v>
      </c>
    </row>
    <row r="26" spans="1:5" ht="12.75" customHeight="1">
      <c r="A26" s="10">
        <f t="shared" si="0"/>
        <v>9</v>
      </c>
      <c r="B26" s="11">
        <v>183</v>
      </c>
      <c r="C26" s="11">
        <v>174</v>
      </c>
      <c r="D26" s="11">
        <v>165</v>
      </c>
      <c r="E26" s="11">
        <v>156</v>
      </c>
    </row>
    <row r="27" spans="1:5" ht="12.75" customHeight="1">
      <c r="A27" s="10">
        <f t="shared" si="0"/>
        <v>8</v>
      </c>
      <c r="B27" s="11">
        <v>178.5</v>
      </c>
      <c r="C27" s="11">
        <v>169.5</v>
      </c>
      <c r="D27" s="11">
        <v>160.5</v>
      </c>
      <c r="E27" s="11">
        <v>151.5</v>
      </c>
    </row>
    <row r="28" spans="1:5" ht="12.75" customHeight="1">
      <c r="A28" s="10">
        <f t="shared" si="0"/>
        <v>7</v>
      </c>
      <c r="B28" s="11">
        <v>174</v>
      </c>
      <c r="C28" s="11">
        <v>165</v>
      </c>
      <c r="D28" s="11">
        <v>156</v>
      </c>
      <c r="E28" s="11">
        <v>147</v>
      </c>
    </row>
    <row r="29" spans="1:5" ht="12.75" customHeight="1">
      <c r="A29" s="10">
        <f t="shared" si="0"/>
        <v>6</v>
      </c>
      <c r="B29" s="11">
        <v>169.5</v>
      </c>
      <c r="C29" s="11">
        <v>160.5</v>
      </c>
      <c r="D29" s="11">
        <v>151.5</v>
      </c>
      <c r="E29" s="11">
        <v>142.5</v>
      </c>
    </row>
    <row r="30" spans="1:5" ht="12.75" customHeight="1">
      <c r="A30" s="10">
        <f t="shared" si="0"/>
        <v>5</v>
      </c>
      <c r="B30" s="11">
        <v>165</v>
      </c>
      <c r="C30" s="11">
        <v>156</v>
      </c>
      <c r="D30" s="11">
        <v>147</v>
      </c>
      <c r="E30" s="11">
        <v>138</v>
      </c>
    </row>
    <row r="31" spans="1:5" ht="12.75" customHeight="1">
      <c r="A31" s="10">
        <f t="shared" si="0"/>
        <v>4</v>
      </c>
      <c r="B31" s="11">
        <v>160.5</v>
      </c>
      <c r="C31" s="11">
        <v>151.5</v>
      </c>
      <c r="D31" s="11">
        <v>142.5</v>
      </c>
      <c r="E31" s="11">
        <v>133.5</v>
      </c>
    </row>
    <row r="32" spans="1:5" ht="12.75" customHeight="1">
      <c r="A32" s="10">
        <f t="shared" si="0"/>
        <v>3</v>
      </c>
      <c r="B32" s="11">
        <v>156</v>
      </c>
      <c r="C32" s="11">
        <v>147</v>
      </c>
      <c r="D32" s="11">
        <v>138</v>
      </c>
      <c r="E32" s="11">
        <v>129</v>
      </c>
    </row>
    <row r="33" spans="1:5" ht="12.75" customHeight="1">
      <c r="A33" s="10">
        <f>A34+1</f>
        <v>2</v>
      </c>
      <c r="B33" s="11">
        <v>151.5</v>
      </c>
      <c r="C33" s="11">
        <v>142.5</v>
      </c>
      <c r="D33" s="11">
        <v>133.5</v>
      </c>
      <c r="E33" s="11">
        <v>124.5</v>
      </c>
    </row>
    <row r="34" spans="1:5" ht="12.75" customHeight="1">
      <c r="A34" s="10">
        <v>1</v>
      </c>
      <c r="B34" s="11">
        <v>147</v>
      </c>
      <c r="C34" s="11">
        <v>138</v>
      </c>
      <c r="D34" s="11">
        <v>129</v>
      </c>
      <c r="E34" s="11">
        <v>120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8.140625" style="1" customWidth="1"/>
    <col min="2" max="16384" width="9.140625" style="1" customWidth="1"/>
  </cols>
  <sheetData>
    <row r="1" spans="1:5" s="4" customFormat="1" ht="12.75" customHeight="1" thickBot="1">
      <c r="A1" s="2" t="s">
        <v>0</v>
      </c>
      <c r="B1" s="3">
        <v>2005</v>
      </c>
      <c r="C1" s="3">
        <v>2006</v>
      </c>
      <c r="D1" s="3">
        <v>2007</v>
      </c>
      <c r="E1" s="3">
        <v>2008</v>
      </c>
    </row>
    <row r="2" spans="1:5" ht="12.75" customHeight="1">
      <c r="A2" s="10">
        <f aca="true" t="shared" si="0" ref="A2:A32">A3+1</f>
        <v>33</v>
      </c>
      <c r="B2" s="11">
        <v>322.5</v>
      </c>
      <c r="C2" s="11">
        <v>313</v>
      </c>
      <c r="D2" s="11">
        <f aca="true" t="shared" si="1" ref="D2:D32">D3+4.5</f>
        <v>299</v>
      </c>
      <c r="E2" s="11">
        <f aca="true" t="shared" si="2" ref="E2:E32">E3+4.5</f>
        <v>287</v>
      </c>
    </row>
    <row r="3" spans="1:5" ht="12.75" customHeight="1">
      <c r="A3" s="10">
        <f t="shared" si="0"/>
        <v>32</v>
      </c>
      <c r="B3" s="11">
        <v>318</v>
      </c>
      <c r="C3" s="11">
        <v>308.5</v>
      </c>
      <c r="D3" s="11">
        <f t="shared" si="1"/>
        <v>294.5</v>
      </c>
      <c r="E3" s="11">
        <f t="shared" si="2"/>
        <v>282.5</v>
      </c>
    </row>
    <row r="4" spans="1:5" ht="12.75" customHeight="1">
      <c r="A4" s="10">
        <f t="shared" si="0"/>
        <v>31</v>
      </c>
      <c r="B4" s="11">
        <v>313.5</v>
      </c>
      <c r="C4" s="11">
        <v>304</v>
      </c>
      <c r="D4" s="11">
        <f t="shared" si="1"/>
        <v>290</v>
      </c>
      <c r="E4" s="11">
        <f t="shared" si="2"/>
        <v>278</v>
      </c>
    </row>
    <row r="5" spans="1:7" ht="12.75" customHeight="1">
      <c r="A5" s="10">
        <f t="shared" si="0"/>
        <v>30</v>
      </c>
      <c r="B5" s="11">
        <v>309</v>
      </c>
      <c r="C5" s="11">
        <v>299.5</v>
      </c>
      <c r="D5" s="11">
        <f t="shared" si="1"/>
        <v>285.5</v>
      </c>
      <c r="E5" s="11">
        <f t="shared" si="2"/>
        <v>273.5</v>
      </c>
      <c r="G5" s="16"/>
    </row>
    <row r="6" spans="1:5" ht="12.75" customHeight="1">
      <c r="A6" s="10">
        <f t="shared" si="0"/>
        <v>29</v>
      </c>
      <c r="B6" s="11">
        <v>304.5</v>
      </c>
      <c r="C6" s="11">
        <v>295</v>
      </c>
      <c r="D6" s="11">
        <f t="shared" si="1"/>
        <v>281</v>
      </c>
      <c r="E6" s="11">
        <f t="shared" si="2"/>
        <v>269</v>
      </c>
    </row>
    <row r="7" spans="1:5" ht="12.75" customHeight="1">
      <c r="A7" s="10">
        <f t="shared" si="0"/>
        <v>28</v>
      </c>
      <c r="B7" s="11">
        <v>300</v>
      </c>
      <c r="C7" s="11">
        <v>290.5</v>
      </c>
      <c r="D7" s="11">
        <f t="shared" si="1"/>
        <v>276.5</v>
      </c>
      <c r="E7" s="11">
        <f t="shared" si="2"/>
        <v>264.5</v>
      </c>
    </row>
    <row r="8" spans="1:5" ht="12.75" customHeight="1">
      <c r="A8" s="10">
        <f t="shared" si="0"/>
        <v>27</v>
      </c>
      <c r="B8" s="11">
        <v>295.5</v>
      </c>
      <c r="C8" s="11">
        <v>286</v>
      </c>
      <c r="D8" s="11">
        <f t="shared" si="1"/>
        <v>272</v>
      </c>
      <c r="E8" s="11">
        <f t="shared" si="2"/>
        <v>260</v>
      </c>
    </row>
    <row r="9" spans="1:5" ht="12.75" customHeight="1">
      <c r="A9" s="10">
        <f t="shared" si="0"/>
        <v>26</v>
      </c>
      <c r="B9" s="11">
        <v>291</v>
      </c>
      <c r="C9" s="11">
        <v>281.5</v>
      </c>
      <c r="D9" s="11">
        <f t="shared" si="1"/>
        <v>267.5</v>
      </c>
      <c r="E9" s="11">
        <f t="shared" si="2"/>
        <v>255.5</v>
      </c>
    </row>
    <row r="10" spans="1:5" ht="12.75" customHeight="1">
      <c r="A10" s="10">
        <f t="shared" si="0"/>
        <v>25</v>
      </c>
      <c r="B10" s="11">
        <v>286.5</v>
      </c>
      <c r="C10" s="11">
        <v>277</v>
      </c>
      <c r="D10" s="11">
        <f t="shared" si="1"/>
        <v>263</v>
      </c>
      <c r="E10" s="11">
        <f t="shared" si="2"/>
        <v>251</v>
      </c>
    </row>
    <row r="11" spans="1:5" ht="12.75" customHeight="1">
      <c r="A11" s="10">
        <f t="shared" si="0"/>
        <v>24</v>
      </c>
      <c r="B11" s="11">
        <v>282</v>
      </c>
      <c r="C11" s="11">
        <v>272.5</v>
      </c>
      <c r="D11" s="11">
        <f t="shared" si="1"/>
        <v>258.5</v>
      </c>
      <c r="E11" s="11">
        <f t="shared" si="2"/>
        <v>246.5</v>
      </c>
    </row>
    <row r="12" spans="1:5" ht="12.75" customHeight="1">
      <c r="A12" s="10">
        <f t="shared" si="0"/>
        <v>23</v>
      </c>
      <c r="B12" s="11">
        <v>277.5</v>
      </c>
      <c r="C12" s="11">
        <v>268</v>
      </c>
      <c r="D12" s="11">
        <f t="shared" si="1"/>
        <v>254</v>
      </c>
      <c r="E12" s="11">
        <f t="shared" si="2"/>
        <v>242</v>
      </c>
    </row>
    <row r="13" spans="1:5" ht="12.75" customHeight="1">
      <c r="A13" s="10">
        <f t="shared" si="0"/>
        <v>22</v>
      </c>
      <c r="B13" s="11">
        <v>273</v>
      </c>
      <c r="C13" s="11">
        <v>263.5</v>
      </c>
      <c r="D13" s="11">
        <f t="shared" si="1"/>
        <v>249.5</v>
      </c>
      <c r="E13" s="11">
        <f t="shared" si="2"/>
        <v>237.5</v>
      </c>
    </row>
    <row r="14" spans="1:5" ht="12.75" customHeight="1">
      <c r="A14" s="10">
        <f t="shared" si="0"/>
        <v>21</v>
      </c>
      <c r="B14" s="11">
        <v>268.5</v>
      </c>
      <c r="C14" s="11">
        <v>259</v>
      </c>
      <c r="D14" s="11">
        <f t="shared" si="1"/>
        <v>245</v>
      </c>
      <c r="E14" s="11">
        <f t="shared" si="2"/>
        <v>233</v>
      </c>
    </row>
    <row r="15" spans="1:5" ht="12.75" customHeight="1">
      <c r="A15" s="10">
        <f t="shared" si="0"/>
        <v>20</v>
      </c>
      <c r="B15" s="11">
        <v>264</v>
      </c>
      <c r="C15" s="11">
        <v>254.5</v>
      </c>
      <c r="D15" s="11">
        <f t="shared" si="1"/>
        <v>240.5</v>
      </c>
      <c r="E15" s="11">
        <f t="shared" si="2"/>
        <v>228.5</v>
      </c>
    </row>
    <row r="16" spans="1:5" ht="12.75" customHeight="1">
      <c r="A16" s="10">
        <f t="shared" si="0"/>
        <v>19</v>
      </c>
      <c r="B16" s="11">
        <v>259.5</v>
      </c>
      <c r="C16" s="11">
        <v>250</v>
      </c>
      <c r="D16" s="11">
        <f t="shared" si="1"/>
        <v>236</v>
      </c>
      <c r="E16" s="11">
        <f t="shared" si="2"/>
        <v>224</v>
      </c>
    </row>
    <row r="17" spans="1:5" ht="12.75" customHeight="1">
      <c r="A17" s="10">
        <f t="shared" si="0"/>
        <v>18</v>
      </c>
      <c r="B17" s="11">
        <v>255</v>
      </c>
      <c r="C17" s="11">
        <v>245.5</v>
      </c>
      <c r="D17" s="11">
        <f t="shared" si="1"/>
        <v>231.5</v>
      </c>
      <c r="E17" s="11">
        <f t="shared" si="2"/>
        <v>219.5</v>
      </c>
    </row>
    <row r="18" spans="1:5" ht="12.75" customHeight="1">
      <c r="A18" s="10">
        <f t="shared" si="0"/>
        <v>17</v>
      </c>
      <c r="B18" s="11">
        <v>250.5</v>
      </c>
      <c r="C18" s="11">
        <v>241</v>
      </c>
      <c r="D18" s="11">
        <f t="shared" si="1"/>
        <v>227</v>
      </c>
      <c r="E18" s="11">
        <f t="shared" si="2"/>
        <v>215</v>
      </c>
    </row>
    <row r="19" spans="1:5" ht="12.75" customHeight="1">
      <c r="A19" s="10">
        <f t="shared" si="0"/>
        <v>16</v>
      </c>
      <c r="B19" s="11">
        <v>246</v>
      </c>
      <c r="C19" s="11">
        <v>236.5</v>
      </c>
      <c r="D19" s="11">
        <f t="shared" si="1"/>
        <v>222.5</v>
      </c>
      <c r="E19" s="11">
        <f t="shared" si="2"/>
        <v>210.5</v>
      </c>
    </row>
    <row r="20" spans="1:5" ht="12.75" customHeight="1">
      <c r="A20" s="10">
        <f t="shared" si="0"/>
        <v>15</v>
      </c>
      <c r="B20" s="11">
        <v>241.5</v>
      </c>
      <c r="C20" s="11">
        <v>232</v>
      </c>
      <c r="D20" s="11">
        <f t="shared" si="1"/>
        <v>218</v>
      </c>
      <c r="E20" s="11">
        <f t="shared" si="2"/>
        <v>206</v>
      </c>
    </row>
    <row r="21" spans="1:5" ht="12.75" customHeight="1">
      <c r="A21" s="10">
        <f t="shared" si="0"/>
        <v>14</v>
      </c>
      <c r="B21" s="11">
        <v>237</v>
      </c>
      <c r="C21" s="11">
        <v>227.5</v>
      </c>
      <c r="D21" s="11">
        <f t="shared" si="1"/>
        <v>213.5</v>
      </c>
      <c r="E21" s="11">
        <f t="shared" si="2"/>
        <v>201.5</v>
      </c>
    </row>
    <row r="22" spans="1:5" ht="12.75" customHeight="1">
      <c r="A22" s="10">
        <f t="shared" si="0"/>
        <v>13</v>
      </c>
      <c r="B22" s="11">
        <v>232.5</v>
      </c>
      <c r="C22" s="11">
        <v>223</v>
      </c>
      <c r="D22" s="11">
        <f t="shared" si="1"/>
        <v>209</v>
      </c>
      <c r="E22" s="11">
        <f t="shared" si="2"/>
        <v>197</v>
      </c>
    </row>
    <row r="23" spans="1:5" ht="12.75" customHeight="1">
      <c r="A23" s="10">
        <f t="shared" si="0"/>
        <v>12</v>
      </c>
      <c r="B23" s="11">
        <v>228</v>
      </c>
      <c r="C23" s="11">
        <v>218.5</v>
      </c>
      <c r="D23" s="11">
        <f t="shared" si="1"/>
        <v>204.5</v>
      </c>
      <c r="E23" s="11">
        <f t="shared" si="2"/>
        <v>192.5</v>
      </c>
    </row>
    <row r="24" spans="1:5" ht="12.75" customHeight="1">
      <c r="A24" s="10">
        <f t="shared" si="0"/>
        <v>11</v>
      </c>
      <c r="B24" s="11">
        <v>223.5</v>
      </c>
      <c r="C24" s="11">
        <v>214</v>
      </c>
      <c r="D24" s="11">
        <f t="shared" si="1"/>
        <v>200</v>
      </c>
      <c r="E24" s="11">
        <f t="shared" si="2"/>
        <v>188</v>
      </c>
    </row>
    <row r="25" spans="1:5" ht="12.75" customHeight="1">
      <c r="A25" s="10">
        <f t="shared" si="0"/>
        <v>10</v>
      </c>
      <c r="B25" s="11">
        <v>219</v>
      </c>
      <c r="C25" s="11">
        <v>209.5</v>
      </c>
      <c r="D25" s="11">
        <f t="shared" si="1"/>
        <v>195.5</v>
      </c>
      <c r="E25" s="11">
        <f t="shared" si="2"/>
        <v>183.5</v>
      </c>
    </row>
    <row r="26" spans="1:5" ht="12.75" customHeight="1">
      <c r="A26" s="10">
        <f t="shared" si="0"/>
        <v>9</v>
      </c>
      <c r="B26" s="11">
        <v>214.5</v>
      </c>
      <c r="C26" s="11">
        <v>205</v>
      </c>
      <c r="D26" s="11">
        <f t="shared" si="1"/>
        <v>191</v>
      </c>
      <c r="E26" s="11">
        <f t="shared" si="2"/>
        <v>179</v>
      </c>
    </row>
    <row r="27" spans="1:5" ht="12.75" customHeight="1">
      <c r="A27" s="10">
        <f t="shared" si="0"/>
        <v>8</v>
      </c>
      <c r="B27" s="11">
        <v>210</v>
      </c>
      <c r="C27" s="11">
        <v>200.5</v>
      </c>
      <c r="D27" s="11">
        <f t="shared" si="1"/>
        <v>186.5</v>
      </c>
      <c r="E27" s="11">
        <f t="shared" si="2"/>
        <v>174.5</v>
      </c>
    </row>
    <row r="28" spans="1:5" ht="12.75" customHeight="1">
      <c r="A28" s="10">
        <f t="shared" si="0"/>
        <v>7</v>
      </c>
      <c r="B28" s="11">
        <v>205.5</v>
      </c>
      <c r="C28" s="11">
        <v>196</v>
      </c>
      <c r="D28" s="11">
        <f t="shared" si="1"/>
        <v>182</v>
      </c>
      <c r="E28" s="11">
        <f t="shared" si="2"/>
        <v>170</v>
      </c>
    </row>
    <row r="29" spans="1:5" ht="12.75" customHeight="1">
      <c r="A29" s="10">
        <f t="shared" si="0"/>
        <v>6</v>
      </c>
      <c r="B29" s="11">
        <v>201</v>
      </c>
      <c r="C29" s="11">
        <v>191.5</v>
      </c>
      <c r="D29" s="11">
        <f t="shared" si="1"/>
        <v>177.5</v>
      </c>
      <c r="E29" s="11">
        <f t="shared" si="2"/>
        <v>165.5</v>
      </c>
    </row>
    <row r="30" spans="1:5" ht="12.75" customHeight="1">
      <c r="A30" s="10">
        <f t="shared" si="0"/>
        <v>5</v>
      </c>
      <c r="B30" s="11">
        <v>196.5</v>
      </c>
      <c r="C30" s="11">
        <v>187</v>
      </c>
      <c r="D30" s="11">
        <f t="shared" si="1"/>
        <v>173</v>
      </c>
      <c r="E30" s="11">
        <f t="shared" si="2"/>
        <v>161</v>
      </c>
    </row>
    <row r="31" spans="1:5" ht="12.75" customHeight="1">
      <c r="A31" s="10">
        <f t="shared" si="0"/>
        <v>4</v>
      </c>
      <c r="B31" s="11">
        <v>192</v>
      </c>
      <c r="C31" s="11">
        <v>182.5</v>
      </c>
      <c r="D31" s="11">
        <f t="shared" si="1"/>
        <v>168.5</v>
      </c>
      <c r="E31" s="11">
        <f t="shared" si="2"/>
        <v>156.5</v>
      </c>
    </row>
    <row r="32" spans="1:5" ht="12.75" customHeight="1">
      <c r="A32" s="10">
        <f t="shared" si="0"/>
        <v>3</v>
      </c>
      <c r="B32" s="11">
        <v>187.5</v>
      </c>
      <c r="C32" s="11">
        <v>178</v>
      </c>
      <c r="D32" s="11">
        <f t="shared" si="1"/>
        <v>164</v>
      </c>
      <c r="E32" s="11">
        <f t="shared" si="2"/>
        <v>152</v>
      </c>
    </row>
    <row r="33" spans="1:5" ht="12.75" customHeight="1">
      <c r="A33" s="10">
        <f>A34+1</f>
        <v>2</v>
      </c>
      <c r="B33" s="11">
        <v>183</v>
      </c>
      <c r="C33" s="11">
        <v>173.5</v>
      </c>
      <c r="D33" s="11">
        <f>D34+4.5</f>
        <v>159.5</v>
      </c>
      <c r="E33" s="11">
        <f>E34+4.5</f>
        <v>147.5</v>
      </c>
    </row>
    <row r="34" spans="1:5" ht="12.75" customHeight="1">
      <c r="A34" s="10">
        <v>1</v>
      </c>
      <c r="B34" s="11">
        <v>178.5</v>
      </c>
      <c r="C34" s="11">
        <v>168</v>
      </c>
      <c r="D34" s="11">
        <v>155</v>
      </c>
      <c r="E34" s="11">
        <v>143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18.140625" style="1" customWidth="1"/>
    <col min="2" max="16384" width="9.140625" style="1" customWidth="1"/>
  </cols>
  <sheetData>
    <row r="1" spans="1:5" s="4" customFormat="1" ht="12.75" customHeight="1" thickBot="1">
      <c r="A1" s="2" t="s">
        <v>0</v>
      </c>
      <c r="B1" s="3">
        <v>2005</v>
      </c>
      <c r="C1" s="3">
        <v>2006</v>
      </c>
      <c r="D1" s="3">
        <v>2007</v>
      </c>
      <c r="E1" s="3">
        <v>2008</v>
      </c>
    </row>
    <row r="2" spans="1:5" ht="12.75" customHeight="1">
      <c r="A2" s="10">
        <f aca="true" t="shared" si="0" ref="A2:A32">A3+1</f>
        <v>33</v>
      </c>
      <c r="B2" s="11">
        <v>669.3</v>
      </c>
      <c r="C2" s="11">
        <v>648.5999999999999</v>
      </c>
      <c r="D2" s="11">
        <v>627.9</v>
      </c>
      <c r="E2" s="31">
        <v>607.1999999999999</v>
      </c>
    </row>
    <row r="3" spans="1:5" ht="12.75" customHeight="1">
      <c r="A3" s="10">
        <f t="shared" si="0"/>
        <v>32</v>
      </c>
      <c r="B3" s="11">
        <v>658.9499999999999</v>
      </c>
      <c r="C3" s="11">
        <v>638.25</v>
      </c>
      <c r="D3" s="11">
        <v>617.55</v>
      </c>
      <c r="E3" s="11">
        <v>596.8499999999999</v>
      </c>
    </row>
    <row r="4" spans="1:5" ht="12.75" customHeight="1">
      <c r="A4" s="10">
        <f t="shared" si="0"/>
        <v>31</v>
      </c>
      <c r="B4" s="11">
        <v>648.5999999999999</v>
      </c>
      <c r="C4" s="11">
        <v>627.9</v>
      </c>
      <c r="D4" s="11">
        <v>607.1999999999999</v>
      </c>
      <c r="E4" s="11">
        <v>586.5</v>
      </c>
    </row>
    <row r="5" spans="1:5" ht="12.75" customHeight="1">
      <c r="A5" s="10">
        <f t="shared" si="0"/>
        <v>30</v>
      </c>
      <c r="B5" s="11">
        <v>638.25</v>
      </c>
      <c r="C5" s="11">
        <v>617.55</v>
      </c>
      <c r="D5" s="11">
        <v>596.8499999999999</v>
      </c>
      <c r="E5" s="11">
        <v>576.15</v>
      </c>
    </row>
    <row r="6" spans="1:5" ht="12.75" customHeight="1">
      <c r="A6" s="10">
        <f t="shared" si="0"/>
        <v>29</v>
      </c>
      <c r="B6" s="11">
        <v>627.9</v>
      </c>
      <c r="C6" s="11">
        <v>607.1999999999999</v>
      </c>
      <c r="D6" s="11">
        <v>586.5</v>
      </c>
      <c r="E6" s="11">
        <v>565.8</v>
      </c>
    </row>
    <row r="7" spans="1:5" ht="12.75" customHeight="1">
      <c r="A7" s="10">
        <f t="shared" si="0"/>
        <v>28</v>
      </c>
      <c r="B7" s="11">
        <v>617.55</v>
      </c>
      <c r="C7" s="11">
        <v>596.8499999999999</v>
      </c>
      <c r="D7" s="11">
        <v>576.15</v>
      </c>
      <c r="E7" s="11">
        <v>555.4499999999999</v>
      </c>
    </row>
    <row r="8" spans="1:5" ht="12.75" customHeight="1">
      <c r="A8" s="10">
        <f t="shared" si="0"/>
        <v>27</v>
      </c>
      <c r="B8" s="11">
        <v>607.1999999999999</v>
      </c>
      <c r="C8" s="11">
        <v>586.5</v>
      </c>
      <c r="D8" s="11">
        <v>565.8</v>
      </c>
      <c r="E8" s="11">
        <v>545.0999999999999</v>
      </c>
    </row>
    <row r="9" spans="1:5" ht="12.75" customHeight="1">
      <c r="A9" s="10">
        <f t="shared" si="0"/>
        <v>26</v>
      </c>
      <c r="B9" s="11">
        <v>596.8499999999999</v>
      </c>
      <c r="C9" s="11">
        <v>576.15</v>
      </c>
      <c r="D9" s="11">
        <v>555.4499999999999</v>
      </c>
      <c r="E9" s="11">
        <v>534.75</v>
      </c>
    </row>
    <row r="10" spans="1:5" ht="12.75" customHeight="1">
      <c r="A10" s="10">
        <f t="shared" si="0"/>
        <v>25</v>
      </c>
      <c r="B10" s="11">
        <v>586.5</v>
      </c>
      <c r="C10" s="11">
        <v>565.8</v>
      </c>
      <c r="D10" s="11">
        <v>545.0999999999999</v>
      </c>
      <c r="E10" s="11">
        <v>524.4</v>
      </c>
    </row>
    <row r="11" spans="1:5" ht="12.75" customHeight="1">
      <c r="A11" s="10">
        <f t="shared" si="0"/>
        <v>24</v>
      </c>
      <c r="B11" s="11">
        <v>576.15</v>
      </c>
      <c r="C11" s="11">
        <v>555.4499999999999</v>
      </c>
      <c r="D11" s="11">
        <v>534.75</v>
      </c>
      <c r="E11" s="11">
        <v>514.05</v>
      </c>
    </row>
    <row r="12" spans="1:5" ht="12.75" customHeight="1">
      <c r="A12" s="10">
        <f t="shared" si="0"/>
        <v>23</v>
      </c>
      <c r="B12" s="11">
        <v>565.8</v>
      </c>
      <c r="C12" s="11">
        <v>545.0999999999999</v>
      </c>
      <c r="D12" s="11">
        <v>524.4</v>
      </c>
      <c r="E12" s="11">
        <v>503.7</v>
      </c>
    </row>
    <row r="13" spans="1:5" ht="12.75" customHeight="1">
      <c r="A13" s="10">
        <f t="shared" si="0"/>
        <v>22</v>
      </c>
      <c r="B13" s="11">
        <v>555.4499999999999</v>
      </c>
      <c r="C13" s="11">
        <v>534.75</v>
      </c>
      <c r="D13" s="11">
        <v>514.05</v>
      </c>
      <c r="E13" s="11">
        <v>493.34999999999997</v>
      </c>
    </row>
    <row r="14" spans="1:5" ht="12.75" customHeight="1">
      <c r="A14" s="10">
        <f t="shared" si="0"/>
        <v>21</v>
      </c>
      <c r="B14" s="11">
        <v>545.0999999999999</v>
      </c>
      <c r="C14" s="11">
        <v>524.4</v>
      </c>
      <c r="D14" s="11">
        <v>503.7</v>
      </c>
      <c r="E14" s="11">
        <v>482.99999999999994</v>
      </c>
    </row>
    <row r="15" spans="1:5" ht="12.75" customHeight="1">
      <c r="A15" s="10">
        <f t="shared" si="0"/>
        <v>20</v>
      </c>
      <c r="B15" s="11">
        <v>534.75</v>
      </c>
      <c r="C15" s="11">
        <v>514.05</v>
      </c>
      <c r="D15" s="11">
        <v>493.34999999999997</v>
      </c>
      <c r="E15" s="11">
        <v>472.65</v>
      </c>
    </row>
    <row r="16" spans="1:5" ht="12.75" customHeight="1">
      <c r="A16" s="10">
        <f t="shared" si="0"/>
        <v>19</v>
      </c>
      <c r="B16" s="11">
        <v>524.4</v>
      </c>
      <c r="C16" s="11">
        <v>503.7</v>
      </c>
      <c r="D16" s="11">
        <v>482.99999999999994</v>
      </c>
      <c r="E16" s="11">
        <v>462.29999999999995</v>
      </c>
    </row>
    <row r="17" spans="1:5" ht="12.75" customHeight="1">
      <c r="A17" s="10">
        <f t="shared" si="0"/>
        <v>18</v>
      </c>
      <c r="B17" s="11">
        <v>514.05</v>
      </c>
      <c r="C17" s="11">
        <v>493.34999999999997</v>
      </c>
      <c r="D17" s="11">
        <v>472.65</v>
      </c>
      <c r="E17" s="11">
        <v>451.95</v>
      </c>
    </row>
    <row r="18" spans="1:5" ht="12.75" customHeight="1">
      <c r="A18" s="10">
        <f t="shared" si="0"/>
        <v>17</v>
      </c>
      <c r="B18" s="11">
        <v>503.7</v>
      </c>
      <c r="C18" s="11">
        <v>482.99999999999994</v>
      </c>
      <c r="D18" s="11">
        <v>462.29999999999995</v>
      </c>
      <c r="E18" s="11">
        <v>441.59999999999997</v>
      </c>
    </row>
    <row r="19" spans="1:5" ht="12.75" customHeight="1">
      <c r="A19" s="10">
        <f t="shared" si="0"/>
        <v>16</v>
      </c>
      <c r="B19" s="11">
        <v>493.34999999999997</v>
      </c>
      <c r="C19" s="11">
        <v>472.65</v>
      </c>
      <c r="D19" s="11">
        <v>451.95</v>
      </c>
      <c r="E19" s="11">
        <v>431.24999999999994</v>
      </c>
    </row>
    <row r="20" spans="1:5" ht="12.75" customHeight="1">
      <c r="A20" s="10">
        <f t="shared" si="0"/>
        <v>15</v>
      </c>
      <c r="B20" s="11">
        <v>482.99999999999994</v>
      </c>
      <c r="C20" s="11">
        <v>462.29999999999995</v>
      </c>
      <c r="D20" s="11">
        <v>441.59999999999997</v>
      </c>
      <c r="E20" s="11">
        <v>420.9</v>
      </c>
    </row>
    <row r="21" spans="1:5" ht="12.75" customHeight="1">
      <c r="A21" s="10">
        <f t="shared" si="0"/>
        <v>14</v>
      </c>
      <c r="B21" s="11">
        <v>472.65</v>
      </c>
      <c r="C21" s="11">
        <v>451.95</v>
      </c>
      <c r="D21" s="11">
        <v>431.24999999999994</v>
      </c>
      <c r="E21" s="11">
        <v>410.54999999999995</v>
      </c>
    </row>
    <row r="22" spans="1:5" ht="12.75" customHeight="1">
      <c r="A22" s="10">
        <f t="shared" si="0"/>
        <v>13</v>
      </c>
      <c r="B22" s="11">
        <v>462.29999999999995</v>
      </c>
      <c r="C22" s="11">
        <v>441.59999999999997</v>
      </c>
      <c r="D22" s="11">
        <v>420.9</v>
      </c>
      <c r="E22" s="11">
        <v>400.2</v>
      </c>
    </row>
    <row r="23" spans="1:5" ht="12.75" customHeight="1">
      <c r="A23" s="10">
        <f t="shared" si="0"/>
        <v>12</v>
      </c>
      <c r="B23" s="11">
        <v>451.95</v>
      </c>
      <c r="C23" s="11">
        <v>431.24999999999994</v>
      </c>
      <c r="D23" s="11">
        <v>410.54999999999995</v>
      </c>
      <c r="E23" s="11">
        <v>389.84999999999997</v>
      </c>
    </row>
    <row r="24" spans="1:5" ht="12.75" customHeight="1">
      <c r="A24" s="10">
        <f t="shared" si="0"/>
        <v>11</v>
      </c>
      <c r="B24" s="11">
        <v>441.59999999999997</v>
      </c>
      <c r="C24" s="11">
        <v>420.9</v>
      </c>
      <c r="D24" s="11">
        <v>400.2</v>
      </c>
      <c r="E24" s="11">
        <v>379.49999999999994</v>
      </c>
    </row>
    <row r="25" spans="1:5" ht="12.75" customHeight="1">
      <c r="A25" s="10">
        <f t="shared" si="0"/>
        <v>10</v>
      </c>
      <c r="B25" s="11">
        <v>431.24999999999994</v>
      </c>
      <c r="C25" s="11">
        <v>410.54999999999995</v>
      </c>
      <c r="D25" s="11">
        <v>389.84999999999997</v>
      </c>
      <c r="E25" s="11">
        <v>369.15</v>
      </c>
    </row>
    <row r="26" spans="1:5" ht="12.75" customHeight="1">
      <c r="A26" s="10">
        <f t="shared" si="0"/>
        <v>9</v>
      </c>
      <c r="B26" s="11">
        <v>420.9</v>
      </c>
      <c r="C26" s="11">
        <v>400.2</v>
      </c>
      <c r="D26" s="11">
        <v>379.49999999999994</v>
      </c>
      <c r="E26" s="11">
        <v>358.79999999999995</v>
      </c>
    </row>
    <row r="27" spans="1:5" ht="12.75" customHeight="1">
      <c r="A27" s="10">
        <f t="shared" si="0"/>
        <v>8</v>
      </c>
      <c r="B27" s="11">
        <v>410.54999999999995</v>
      </c>
      <c r="C27" s="11">
        <v>389.84999999999997</v>
      </c>
      <c r="D27" s="11">
        <v>369.15</v>
      </c>
      <c r="E27" s="11">
        <v>348.45</v>
      </c>
    </row>
    <row r="28" spans="1:5" ht="12.75" customHeight="1">
      <c r="A28" s="10">
        <f t="shared" si="0"/>
        <v>7</v>
      </c>
      <c r="B28" s="11">
        <v>400.2</v>
      </c>
      <c r="C28" s="11">
        <v>379.49999999999994</v>
      </c>
      <c r="D28" s="11">
        <v>358.79999999999995</v>
      </c>
      <c r="E28" s="11">
        <v>338.09999999999997</v>
      </c>
    </row>
    <row r="29" spans="1:5" ht="12.75" customHeight="1">
      <c r="A29" s="10">
        <f t="shared" si="0"/>
        <v>6</v>
      </c>
      <c r="B29" s="11">
        <v>389.84999999999997</v>
      </c>
      <c r="C29" s="11">
        <v>369.15</v>
      </c>
      <c r="D29" s="11">
        <v>348.45</v>
      </c>
      <c r="E29" s="11">
        <v>327.75</v>
      </c>
    </row>
    <row r="30" spans="1:5" ht="12.75" customHeight="1">
      <c r="A30" s="10">
        <f t="shared" si="0"/>
        <v>5</v>
      </c>
      <c r="B30" s="11">
        <v>379.49999999999994</v>
      </c>
      <c r="C30" s="11">
        <v>358.79999999999995</v>
      </c>
      <c r="D30" s="11">
        <v>338.09999999999997</v>
      </c>
      <c r="E30" s="11">
        <v>317.4</v>
      </c>
    </row>
    <row r="31" spans="1:5" ht="12.75" customHeight="1">
      <c r="A31" s="10">
        <f t="shared" si="0"/>
        <v>4</v>
      </c>
      <c r="B31" s="11">
        <v>369.15</v>
      </c>
      <c r="C31" s="11">
        <v>348.45</v>
      </c>
      <c r="D31" s="11">
        <v>327.75</v>
      </c>
      <c r="E31" s="11">
        <v>307.04999999999995</v>
      </c>
    </row>
    <row r="32" spans="1:5" ht="12.75" customHeight="1">
      <c r="A32" s="10">
        <f t="shared" si="0"/>
        <v>3</v>
      </c>
      <c r="B32" s="11">
        <v>358.79999999999995</v>
      </c>
      <c r="C32" s="11">
        <v>338.09999999999997</v>
      </c>
      <c r="D32" s="11">
        <v>317.4</v>
      </c>
      <c r="E32" s="11">
        <v>296.7</v>
      </c>
    </row>
    <row r="33" spans="1:5" ht="12.75" customHeight="1">
      <c r="A33" s="10">
        <f>A34+1</f>
        <v>2</v>
      </c>
      <c r="B33" s="11">
        <v>348.45</v>
      </c>
      <c r="C33" s="11">
        <v>327.75</v>
      </c>
      <c r="D33" s="11">
        <v>307.04999999999995</v>
      </c>
      <c r="E33" s="11">
        <v>286.34999999999997</v>
      </c>
    </row>
    <row r="34" spans="1:5" ht="12.75" customHeight="1">
      <c r="A34" s="10">
        <v>1</v>
      </c>
      <c r="B34" s="11">
        <v>338.09999999999997</v>
      </c>
      <c r="C34" s="11">
        <v>317.4</v>
      </c>
      <c r="D34" s="11">
        <v>296.7</v>
      </c>
      <c r="E34" s="11">
        <v>276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8.140625" style="1" customWidth="1"/>
    <col min="2" max="16384" width="9.140625" style="1" customWidth="1"/>
  </cols>
  <sheetData>
    <row r="1" spans="1:5" s="4" customFormat="1" ht="12.75" customHeight="1" thickBot="1">
      <c r="A1" s="2" t="s">
        <v>0</v>
      </c>
      <c r="B1" s="3">
        <v>2005</v>
      </c>
      <c r="C1" s="3">
        <v>2006</v>
      </c>
      <c r="D1" s="3">
        <v>2007</v>
      </c>
      <c r="E1" s="3">
        <v>2008</v>
      </c>
    </row>
    <row r="2" spans="1:5" s="4" customFormat="1" ht="12.75" customHeight="1">
      <c r="A2" s="10">
        <f>A3+1</f>
        <v>37</v>
      </c>
      <c r="B2" s="11">
        <f aca="true" t="shared" si="0" ref="B2:E5">B3+11</f>
        <v>818</v>
      </c>
      <c r="C2" s="11">
        <f t="shared" si="0"/>
        <v>795.1999999999999</v>
      </c>
      <c r="D2" s="11">
        <f t="shared" si="0"/>
        <v>761.6</v>
      </c>
      <c r="E2" s="11">
        <f t="shared" si="0"/>
        <v>732.8</v>
      </c>
    </row>
    <row r="3" spans="1:5" s="4" customFormat="1" ht="12.75" customHeight="1">
      <c r="A3" s="10">
        <f>A4+1</f>
        <v>36</v>
      </c>
      <c r="B3" s="11">
        <f t="shared" si="0"/>
        <v>807</v>
      </c>
      <c r="C3" s="11">
        <f t="shared" si="0"/>
        <v>784.1999999999999</v>
      </c>
      <c r="D3" s="11">
        <f t="shared" si="0"/>
        <v>750.6</v>
      </c>
      <c r="E3" s="11">
        <f t="shared" si="0"/>
        <v>721.8</v>
      </c>
    </row>
    <row r="4" spans="1:5" s="4" customFormat="1" ht="12.75" customHeight="1">
      <c r="A4" s="10">
        <f>A5+1</f>
        <v>35</v>
      </c>
      <c r="B4" s="11">
        <f t="shared" si="0"/>
        <v>796</v>
      </c>
      <c r="C4" s="11">
        <f t="shared" si="0"/>
        <v>773.1999999999999</v>
      </c>
      <c r="D4" s="11">
        <f t="shared" si="0"/>
        <v>739.6</v>
      </c>
      <c r="E4" s="11">
        <f t="shared" si="0"/>
        <v>710.8</v>
      </c>
    </row>
    <row r="5" spans="1:5" s="4" customFormat="1" ht="12.75" customHeight="1">
      <c r="A5" s="10">
        <f>A6+1</f>
        <v>34</v>
      </c>
      <c r="B5" s="11">
        <f t="shared" si="0"/>
        <v>785</v>
      </c>
      <c r="C5" s="11">
        <f t="shared" si="0"/>
        <v>762.1999999999999</v>
      </c>
      <c r="D5" s="11">
        <f t="shared" si="0"/>
        <v>728.6</v>
      </c>
      <c r="E5" s="11">
        <f t="shared" si="0"/>
        <v>699.8</v>
      </c>
    </row>
    <row r="6" spans="1:5" ht="12.75" customHeight="1">
      <c r="A6" s="10">
        <f aca="true" t="shared" si="1" ref="A6:A36">A7+1</f>
        <v>33</v>
      </c>
      <c r="B6" s="11">
        <v>774</v>
      </c>
      <c r="C6" s="11">
        <v>751.1999999999999</v>
      </c>
      <c r="D6" s="11">
        <v>717.6</v>
      </c>
      <c r="E6" s="11">
        <v>688.8</v>
      </c>
    </row>
    <row r="7" spans="1:5" ht="12.75" customHeight="1">
      <c r="A7" s="10">
        <f t="shared" si="1"/>
        <v>32</v>
      </c>
      <c r="B7" s="11">
        <v>763.1999999999999</v>
      </c>
      <c r="C7" s="11">
        <v>740.4</v>
      </c>
      <c r="D7" s="11">
        <v>706.8</v>
      </c>
      <c r="E7" s="11">
        <v>678</v>
      </c>
    </row>
    <row r="8" spans="1:5" ht="12.75" customHeight="1">
      <c r="A8" s="10">
        <f t="shared" si="1"/>
        <v>31</v>
      </c>
      <c r="B8" s="11">
        <v>752.4</v>
      </c>
      <c r="C8" s="11">
        <v>729.6</v>
      </c>
      <c r="D8" s="11">
        <v>696</v>
      </c>
      <c r="E8" s="11">
        <v>667.1999999999999</v>
      </c>
    </row>
    <row r="9" spans="1:7" ht="12.75" customHeight="1">
      <c r="A9" s="10">
        <f t="shared" si="1"/>
        <v>30</v>
      </c>
      <c r="B9" s="11">
        <v>741.6</v>
      </c>
      <c r="C9" s="11">
        <v>718.8</v>
      </c>
      <c r="D9" s="11">
        <v>685.1999999999999</v>
      </c>
      <c r="E9" s="11">
        <v>656.4</v>
      </c>
      <c r="G9" s="16"/>
    </row>
    <row r="10" spans="1:5" ht="12.75" customHeight="1">
      <c r="A10" s="10">
        <f t="shared" si="1"/>
        <v>29</v>
      </c>
      <c r="B10" s="11">
        <v>730.8</v>
      </c>
      <c r="C10" s="11">
        <v>708</v>
      </c>
      <c r="D10" s="11">
        <v>674.4</v>
      </c>
      <c r="E10" s="11">
        <v>645.6</v>
      </c>
    </row>
    <row r="11" spans="1:5" ht="12.75" customHeight="1">
      <c r="A11" s="10">
        <f t="shared" si="1"/>
        <v>28</v>
      </c>
      <c r="B11" s="11">
        <v>720</v>
      </c>
      <c r="C11" s="11">
        <v>697.1999999999999</v>
      </c>
      <c r="D11" s="11">
        <v>663.6</v>
      </c>
      <c r="E11" s="11">
        <v>634.8</v>
      </c>
    </row>
    <row r="12" spans="1:5" ht="12.75" customHeight="1">
      <c r="A12" s="10">
        <f t="shared" si="1"/>
        <v>27</v>
      </c>
      <c r="B12" s="11">
        <v>709.1999999999999</v>
      </c>
      <c r="C12" s="11">
        <v>686.4</v>
      </c>
      <c r="D12" s="11">
        <v>652.8</v>
      </c>
      <c r="E12" s="11">
        <v>624</v>
      </c>
    </row>
    <row r="13" spans="1:5" ht="12.75" customHeight="1">
      <c r="A13" s="10">
        <f t="shared" si="1"/>
        <v>26</v>
      </c>
      <c r="B13" s="11">
        <v>698.4</v>
      </c>
      <c r="C13" s="11">
        <v>675.6</v>
      </c>
      <c r="D13" s="11">
        <v>642</v>
      </c>
      <c r="E13" s="11">
        <v>613.1999999999999</v>
      </c>
    </row>
    <row r="14" spans="1:5" ht="12.75" customHeight="1">
      <c r="A14" s="10">
        <f t="shared" si="1"/>
        <v>25</v>
      </c>
      <c r="B14" s="11">
        <v>687.6</v>
      </c>
      <c r="C14" s="11">
        <v>664.8</v>
      </c>
      <c r="D14" s="11">
        <v>631.1999999999999</v>
      </c>
      <c r="E14" s="11">
        <v>602.4</v>
      </c>
    </row>
    <row r="15" spans="1:5" ht="12.75" customHeight="1">
      <c r="A15" s="10">
        <f t="shared" si="1"/>
        <v>24</v>
      </c>
      <c r="B15" s="11">
        <v>676.8</v>
      </c>
      <c r="C15" s="11">
        <v>654</v>
      </c>
      <c r="D15" s="11">
        <v>620.4</v>
      </c>
      <c r="E15" s="11">
        <v>591.6</v>
      </c>
    </row>
    <row r="16" spans="1:5" ht="12.75" customHeight="1">
      <c r="A16" s="10">
        <f t="shared" si="1"/>
        <v>23</v>
      </c>
      <c r="B16" s="11">
        <v>666</v>
      </c>
      <c r="C16" s="11">
        <v>643.1999999999999</v>
      </c>
      <c r="D16" s="11">
        <v>609.6</v>
      </c>
      <c r="E16" s="11">
        <v>580.8</v>
      </c>
    </row>
    <row r="17" spans="1:5" ht="12.75" customHeight="1">
      <c r="A17" s="10">
        <f t="shared" si="1"/>
        <v>22</v>
      </c>
      <c r="B17" s="11">
        <v>655.1999999999999</v>
      </c>
      <c r="C17" s="11">
        <v>632.4</v>
      </c>
      <c r="D17" s="11">
        <v>598.8</v>
      </c>
      <c r="E17" s="11">
        <v>570</v>
      </c>
    </row>
    <row r="18" spans="1:5" ht="12.75" customHeight="1">
      <c r="A18" s="10">
        <f t="shared" si="1"/>
        <v>21</v>
      </c>
      <c r="B18" s="11">
        <v>644.4</v>
      </c>
      <c r="C18" s="11">
        <v>621.6</v>
      </c>
      <c r="D18" s="11">
        <v>588</v>
      </c>
      <c r="E18" s="11">
        <v>559.1999999999999</v>
      </c>
    </row>
    <row r="19" spans="1:5" ht="12.75" customHeight="1">
      <c r="A19" s="10">
        <f t="shared" si="1"/>
        <v>20</v>
      </c>
      <c r="B19" s="11">
        <v>633.6</v>
      </c>
      <c r="C19" s="11">
        <v>610.8</v>
      </c>
      <c r="D19" s="11">
        <v>577.1999999999999</v>
      </c>
      <c r="E19" s="11">
        <v>548.4</v>
      </c>
    </row>
    <row r="20" spans="1:5" ht="12.75" customHeight="1">
      <c r="A20" s="10">
        <f t="shared" si="1"/>
        <v>19</v>
      </c>
      <c r="B20" s="11">
        <v>622.8</v>
      </c>
      <c r="C20" s="11">
        <v>600</v>
      </c>
      <c r="D20" s="11">
        <v>566.4</v>
      </c>
      <c r="E20" s="11">
        <v>537.6</v>
      </c>
    </row>
    <row r="21" spans="1:5" ht="12.75" customHeight="1">
      <c r="A21" s="10">
        <f t="shared" si="1"/>
        <v>18</v>
      </c>
      <c r="B21" s="11">
        <v>612</v>
      </c>
      <c r="C21" s="11">
        <v>589.1999999999999</v>
      </c>
      <c r="D21" s="11">
        <v>555.6</v>
      </c>
      <c r="E21" s="11">
        <v>526.8</v>
      </c>
    </row>
    <row r="22" spans="1:5" ht="12.75" customHeight="1">
      <c r="A22" s="10">
        <f t="shared" si="1"/>
        <v>17</v>
      </c>
      <c r="B22" s="11">
        <v>601.1999999999999</v>
      </c>
      <c r="C22" s="11">
        <v>578.4</v>
      </c>
      <c r="D22" s="11">
        <v>544.8</v>
      </c>
      <c r="E22" s="11">
        <v>516</v>
      </c>
    </row>
    <row r="23" spans="1:5" ht="12.75" customHeight="1">
      <c r="A23" s="10">
        <f t="shared" si="1"/>
        <v>16</v>
      </c>
      <c r="B23" s="11">
        <v>590.4</v>
      </c>
      <c r="C23" s="11">
        <v>567.6</v>
      </c>
      <c r="D23" s="11">
        <v>534</v>
      </c>
      <c r="E23" s="11">
        <v>505.2</v>
      </c>
    </row>
    <row r="24" spans="1:5" ht="12.75" customHeight="1">
      <c r="A24" s="10">
        <f t="shared" si="1"/>
        <v>15</v>
      </c>
      <c r="B24" s="11">
        <v>579.6</v>
      </c>
      <c r="C24" s="11">
        <v>556.8</v>
      </c>
      <c r="D24" s="11">
        <v>523.1999999999999</v>
      </c>
      <c r="E24" s="11">
        <v>494.4</v>
      </c>
    </row>
    <row r="25" spans="1:5" ht="12.75" customHeight="1">
      <c r="A25" s="10">
        <f t="shared" si="1"/>
        <v>14</v>
      </c>
      <c r="B25" s="11">
        <v>568.8</v>
      </c>
      <c r="C25" s="11">
        <v>546</v>
      </c>
      <c r="D25" s="11">
        <v>512.4</v>
      </c>
      <c r="E25" s="11">
        <v>483.59999999999997</v>
      </c>
    </row>
    <row r="26" spans="1:5" ht="12.75" customHeight="1">
      <c r="A26" s="10">
        <f t="shared" si="1"/>
        <v>13</v>
      </c>
      <c r="B26" s="11">
        <v>558</v>
      </c>
      <c r="C26" s="11">
        <v>535.1999999999999</v>
      </c>
      <c r="D26" s="11">
        <v>501.59999999999997</v>
      </c>
      <c r="E26" s="11">
        <v>472.79999999999995</v>
      </c>
    </row>
    <row r="27" spans="1:5" ht="12.75" customHeight="1">
      <c r="A27" s="10">
        <f t="shared" si="1"/>
        <v>12</v>
      </c>
      <c r="B27" s="11">
        <v>547.1999999999999</v>
      </c>
      <c r="C27" s="11">
        <v>524.4</v>
      </c>
      <c r="D27" s="11">
        <v>490.79999999999995</v>
      </c>
      <c r="E27" s="11">
        <v>462</v>
      </c>
    </row>
    <row r="28" spans="1:5" ht="12.75" customHeight="1">
      <c r="A28" s="10">
        <f t="shared" si="1"/>
        <v>11</v>
      </c>
      <c r="B28" s="11">
        <v>536.4</v>
      </c>
      <c r="C28" s="11">
        <v>513.6</v>
      </c>
      <c r="D28" s="11">
        <v>480</v>
      </c>
      <c r="E28" s="11">
        <v>451.2</v>
      </c>
    </row>
    <row r="29" spans="1:5" ht="12.75" customHeight="1">
      <c r="A29" s="10">
        <f t="shared" si="1"/>
        <v>10</v>
      </c>
      <c r="B29" s="11">
        <v>525.6</v>
      </c>
      <c r="C29" s="11">
        <v>502.79999999999995</v>
      </c>
      <c r="D29" s="11">
        <v>469.2</v>
      </c>
      <c r="E29" s="11">
        <v>440.4</v>
      </c>
    </row>
    <row r="30" spans="1:5" ht="12.75" customHeight="1">
      <c r="A30" s="10">
        <f t="shared" si="1"/>
        <v>9</v>
      </c>
      <c r="B30" s="11">
        <v>514.8</v>
      </c>
      <c r="C30" s="11">
        <v>492</v>
      </c>
      <c r="D30" s="11">
        <v>458.4</v>
      </c>
      <c r="E30" s="11">
        <v>429.59999999999997</v>
      </c>
    </row>
    <row r="31" spans="1:5" ht="12.75" customHeight="1">
      <c r="A31" s="10">
        <f t="shared" si="1"/>
        <v>8</v>
      </c>
      <c r="B31" s="11">
        <v>504</v>
      </c>
      <c r="C31" s="11">
        <v>481.2</v>
      </c>
      <c r="D31" s="11">
        <v>447.59999999999997</v>
      </c>
      <c r="E31" s="11">
        <v>418.8</v>
      </c>
    </row>
    <row r="32" spans="1:5" ht="12.75" customHeight="1">
      <c r="A32" s="10">
        <f t="shared" si="1"/>
        <v>7</v>
      </c>
      <c r="B32" s="11">
        <v>493.2</v>
      </c>
      <c r="C32" s="11">
        <v>470.4</v>
      </c>
      <c r="D32" s="11">
        <v>436.8</v>
      </c>
      <c r="E32" s="11">
        <v>408</v>
      </c>
    </row>
    <row r="33" spans="1:5" ht="12.75" customHeight="1">
      <c r="A33" s="10">
        <f t="shared" si="1"/>
        <v>6</v>
      </c>
      <c r="B33" s="11">
        <v>482.4</v>
      </c>
      <c r="C33" s="11">
        <v>459.59999999999997</v>
      </c>
      <c r="D33" s="11">
        <v>426</v>
      </c>
      <c r="E33" s="11">
        <v>397.2</v>
      </c>
    </row>
    <row r="34" spans="1:5" ht="12.75" customHeight="1">
      <c r="A34" s="10">
        <f t="shared" si="1"/>
        <v>5</v>
      </c>
      <c r="B34" s="11">
        <v>471.59999999999997</v>
      </c>
      <c r="C34" s="11">
        <v>448.8</v>
      </c>
      <c r="D34" s="11">
        <v>415.2</v>
      </c>
      <c r="E34" s="11">
        <v>386.4</v>
      </c>
    </row>
    <row r="35" spans="1:5" ht="12.75" customHeight="1">
      <c r="A35" s="10">
        <f t="shared" si="1"/>
        <v>4</v>
      </c>
      <c r="B35" s="11">
        <v>460.79999999999995</v>
      </c>
      <c r="C35" s="11">
        <v>438</v>
      </c>
      <c r="D35" s="11">
        <v>404.4</v>
      </c>
      <c r="E35" s="11">
        <v>375.59999999999997</v>
      </c>
    </row>
    <row r="36" spans="1:5" ht="12.75" customHeight="1">
      <c r="A36" s="10">
        <f t="shared" si="1"/>
        <v>3</v>
      </c>
      <c r="B36" s="11">
        <v>450</v>
      </c>
      <c r="C36" s="11">
        <v>427.2</v>
      </c>
      <c r="D36" s="11">
        <v>393.59999999999997</v>
      </c>
      <c r="E36" s="11">
        <v>364.8</v>
      </c>
    </row>
    <row r="37" spans="1:5" ht="12.75" customHeight="1">
      <c r="A37" s="10">
        <f>A38+1</f>
        <v>2</v>
      </c>
      <c r="B37" s="11">
        <v>439.2</v>
      </c>
      <c r="C37" s="11">
        <v>416.4</v>
      </c>
      <c r="D37" s="11">
        <v>382.8</v>
      </c>
      <c r="E37" s="11">
        <v>354</v>
      </c>
    </row>
    <row r="38" spans="1:5" ht="12.75" customHeight="1">
      <c r="A38" s="10">
        <v>1</v>
      </c>
      <c r="B38" s="11">
        <v>428.4</v>
      </c>
      <c r="C38" s="11">
        <v>403.2</v>
      </c>
      <c r="D38" s="11">
        <v>372</v>
      </c>
      <c r="E38" s="11">
        <v>343.2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8.140625" style="1" customWidth="1"/>
    <col min="2" max="2" width="19.140625" style="1" customWidth="1"/>
    <col min="3" max="16384" width="9.140625" style="1" customWidth="1"/>
  </cols>
  <sheetData>
    <row r="1" spans="1:2" s="4" customFormat="1" ht="12.75" customHeight="1" thickBot="1">
      <c r="A1" s="2" t="s">
        <v>1</v>
      </c>
      <c r="B1" s="2" t="s">
        <v>2</v>
      </c>
    </row>
    <row r="2" spans="1:2" ht="12.75" customHeight="1">
      <c r="A2" s="10">
        <v>25</v>
      </c>
      <c r="B2" s="17">
        <v>6</v>
      </c>
    </row>
    <row r="3" spans="1:2" ht="12.75" customHeight="1">
      <c r="A3" s="10">
        <v>21</v>
      </c>
      <c r="B3" s="17">
        <v>5.5</v>
      </c>
    </row>
    <row r="4" spans="1:2" ht="12.75" customHeight="1">
      <c r="A4" s="10">
        <v>17</v>
      </c>
      <c r="B4" s="17">
        <v>5</v>
      </c>
    </row>
    <row r="5" spans="1:2" ht="12.75" customHeight="1">
      <c r="A5" s="10">
        <v>13</v>
      </c>
      <c r="B5" s="17">
        <v>4.5</v>
      </c>
    </row>
    <row r="6" spans="1:2" ht="12.75" customHeight="1">
      <c r="A6" s="10">
        <v>9</v>
      </c>
      <c r="B6" s="17">
        <v>4</v>
      </c>
    </row>
    <row r="7" spans="1:2" ht="12.75" customHeight="1">
      <c r="A7" s="18">
        <v>5</v>
      </c>
      <c r="B7" s="19">
        <v>3.5</v>
      </c>
    </row>
    <row r="8" spans="1:2" ht="12.75">
      <c r="A8" s="20">
        <v>1</v>
      </c>
      <c r="B8" s="21">
        <v>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74"/>
  <sheetViews>
    <sheetView zoomScalePageLayoutView="0" workbookViewId="0" topLeftCell="A1">
      <selection activeCell="O77" sqref="O77"/>
    </sheetView>
  </sheetViews>
  <sheetFormatPr defaultColWidth="9.140625" defaultRowHeight="12.75"/>
  <cols>
    <col min="1" max="1" width="24.8515625" style="0" customWidth="1"/>
    <col min="2" max="6" width="6.421875" style="0" customWidth="1"/>
    <col min="7" max="7" width="8.8515625" style="0" customWidth="1"/>
    <col min="8" max="8" width="6.421875" style="0" customWidth="1"/>
    <col min="9" max="9" width="8.8515625" style="0" customWidth="1"/>
    <col min="10" max="21" width="6.421875" style="0" customWidth="1"/>
  </cols>
  <sheetData>
    <row r="1" spans="1:21" ht="12">
      <c r="A1" s="38" t="s">
        <v>3</v>
      </c>
      <c r="B1" s="34" t="s">
        <v>14</v>
      </c>
      <c r="C1" s="34" t="s">
        <v>15</v>
      </c>
      <c r="D1" s="36" t="s">
        <v>16</v>
      </c>
      <c r="E1" s="39" t="s">
        <v>4</v>
      </c>
      <c r="F1" s="40" t="s">
        <v>5</v>
      </c>
      <c r="G1" s="41" t="s">
        <v>6</v>
      </c>
      <c r="H1" s="36" t="s">
        <v>5</v>
      </c>
      <c r="I1" s="39" t="s">
        <v>7</v>
      </c>
      <c r="J1" s="44" t="s">
        <v>5</v>
      </c>
      <c r="K1" s="42" t="s">
        <v>8</v>
      </c>
      <c r="L1" s="66" t="s">
        <v>5</v>
      </c>
      <c r="M1" s="45" t="s">
        <v>9</v>
      </c>
      <c r="N1" s="44" t="s">
        <v>5</v>
      </c>
      <c r="O1" s="42" t="s">
        <v>10</v>
      </c>
      <c r="P1" s="43" t="s">
        <v>5</v>
      </c>
      <c r="Q1" s="45" t="s">
        <v>11</v>
      </c>
      <c r="R1" s="44" t="s">
        <v>5</v>
      </c>
      <c r="S1" s="42" t="s">
        <v>12</v>
      </c>
      <c r="T1" s="44" t="s">
        <v>5</v>
      </c>
      <c r="U1" s="69" t="s">
        <v>13</v>
      </c>
    </row>
    <row r="2" spans="1:21" ht="12">
      <c r="A2" s="54" t="s">
        <v>80</v>
      </c>
      <c r="B2" s="53" t="s">
        <v>31</v>
      </c>
      <c r="C2" s="35">
        <v>69.7</v>
      </c>
      <c r="D2" s="37">
        <v>69.7</v>
      </c>
      <c r="E2" s="51">
        <v>6.6</v>
      </c>
      <c r="F2" s="61">
        <v>24</v>
      </c>
      <c r="G2" s="46">
        <v>0.0014872685185185186</v>
      </c>
      <c r="H2" s="37">
        <v>60</v>
      </c>
      <c r="I2" s="47">
        <v>0.0008773148148148148</v>
      </c>
      <c r="J2" s="48">
        <v>26</v>
      </c>
      <c r="K2" s="49">
        <v>10</v>
      </c>
      <c r="L2" s="50">
        <v>32</v>
      </c>
      <c r="M2" s="33">
        <v>28</v>
      </c>
      <c r="N2" s="48">
        <v>65.79999999999998</v>
      </c>
      <c r="O2" s="49">
        <v>270</v>
      </c>
      <c r="P2" s="50">
        <v>21</v>
      </c>
      <c r="Q2" s="51">
        <v>650</v>
      </c>
      <c r="R2" s="48">
        <v>21</v>
      </c>
      <c r="S2" s="49">
        <v>6</v>
      </c>
      <c r="T2" s="48">
        <v>25</v>
      </c>
      <c r="U2" s="52">
        <v>274.79999999999995</v>
      </c>
    </row>
    <row r="3" spans="1:21" ht="12">
      <c r="A3" s="54" t="s">
        <v>89</v>
      </c>
      <c r="B3" s="53" t="s">
        <v>26</v>
      </c>
      <c r="C3" s="35">
        <v>89.6</v>
      </c>
      <c r="D3" s="37">
        <v>84.6</v>
      </c>
      <c r="E3" s="51">
        <v>6.8</v>
      </c>
      <c r="F3" s="61">
        <v>22</v>
      </c>
      <c r="G3" s="46">
        <v>0.0015925925925925927</v>
      </c>
      <c r="H3" s="37">
        <v>47</v>
      </c>
      <c r="I3" s="47">
        <v>0.0007881944444444446</v>
      </c>
      <c r="J3" s="48">
        <v>51</v>
      </c>
      <c r="K3" s="49">
        <v>6</v>
      </c>
      <c r="L3" s="50">
        <v>20</v>
      </c>
      <c r="M3" s="33">
        <v>19</v>
      </c>
      <c r="N3" s="48">
        <v>44.19999999999999</v>
      </c>
      <c r="O3" s="49">
        <v>273</v>
      </c>
      <c r="P3" s="50">
        <v>21</v>
      </c>
      <c r="Q3" s="51">
        <v>855</v>
      </c>
      <c r="R3" s="48">
        <v>40</v>
      </c>
      <c r="S3" s="49">
        <v>5</v>
      </c>
      <c r="T3" s="48">
        <v>17</v>
      </c>
      <c r="U3" s="52">
        <v>262.2</v>
      </c>
    </row>
    <row r="4" spans="1:21" ht="12">
      <c r="A4" s="54" t="s">
        <v>83</v>
      </c>
      <c r="B4" s="53" t="s">
        <v>28</v>
      </c>
      <c r="C4" s="35">
        <v>76.1</v>
      </c>
      <c r="D4" s="37">
        <v>76.1</v>
      </c>
      <c r="E4" s="51">
        <v>6.8</v>
      </c>
      <c r="F4" s="61">
        <v>22</v>
      </c>
      <c r="G4" s="46">
        <v>0.0015856481481481479</v>
      </c>
      <c r="H4" s="37">
        <v>48</v>
      </c>
      <c r="I4" s="47">
        <v>0.0007638888888888889</v>
      </c>
      <c r="J4" s="48">
        <v>57</v>
      </c>
      <c r="K4" s="49">
        <v>11</v>
      </c>
      <c r="L4" s="50">
        <v>35</v>
      </c>
      <c r="M4" s="33">
        <v>12</v>
      </c>
      <c r="N4" s="48">
        <v>27.399999999999995</v>
      </c>
      <c r="O4" s="49">
        <v>279</v>
      </c>
      <c r="P4" s="50">
        <v>23</v>
      </c>
      <c r="Q4" s="51">
        <v>660</v>
      </c>
      <c r="R4" s="48">
        <v>22</v>
      </c>
      <c r="S4" s="49">
        <v>6</v>
      </c>
      <c r="T4" s="48">
        <v>25</v>
      </c>
      <c r="U4" s="52">
        <v>259.4</v>
      </c>
    </row>
    <row r="5" spans="1:21" ht="12">
      <c r="A5" s="54" t="s">
        <v>85</v>
      </c>
      <c r="B5" s="53" t="s">
        <v>27</v>
      </c>
      <c r="C5" s="35">
        <v>80.8</v>
      </c>
      <c r="D5" s="37">
        <v>75.8</v>
      </c>
      <c r="E5" s="51">
        <v>6.9</v>
      </c>
      <c r="F5" s="61">
        <v>21</v>
      </c>
      <c r="G5" s="46">
        <v>0.0017372685185185188</v>
      </c>
      <c r="H5" s="37">
        <v>29</v>
      </c>
      <c r="I5" s="47">
        <v>0.0008703703703703704</v>
      </c>
      <c r="J5" s="48">
        <v>28</v>
      </c>
      <c r="K5" s="49">
        <v>2</v>
      </c>
      <c r="L5" s="50">
        <v>8</v>
      </c>
      <c r="M5" s="33">
        <v>29</v>
      </c>
      <c r="N5" s="48">
        <v>68.19999999999999</v>
      </c>
      <c r="O5" s="49">
        <v>227</v>
      </c>
      <c r="P5" s="50">
        <v>11</v>
      </c>
      <c r="Q5" s="51">
        <v>696</v>
      </c>
      <c r="R5" s="48">
        <v>25</v>
      </c>
      <c r="S5" s="49">
        <v>6</v>
      </c>
      <c r="T5" s="48">
        <v>25</v>
      </c>
      <c r="U5" s="52">
        <v>215.2</v>
      </c>
    </row>
    <row r="6" spans="1:21" ht="12">
      <c r="A6" s="54" t="s">
        <v>86</v>
      </c>
      <c r="B6" s="53" t="s">
        <v>56</v>
      </c>
      <c r="C6" s="35">
        <v>80.5</v>
      </c>
      <c r="D6" s="37">
        <v>75.5</v>
      </c>
      <c r="E6" s="51">
        <v>7.2</v>
      </c>
      <c r="F6" s="61">
        <v>18</v>
      </c>
      <c r="G6" s="46">
        <v>0.0016006944444444445</v>
      </c>
      <c r="H6" s="37">
        <v>46</v>
      </c>
      <c r="I6" s="47">
        <v>0.000957175925925926</v>
      </c>
      <c r="J6" s="48">
        <v>4</v>
      </c>
      <c r="K6" s="49">
        <v>4</v>
      </c>
      <c r="L6" s="50">
        <v>14</v>
      </c>
      <c r="M6" s="33">
        <v>26</v>
      </c>
      <c r="N6" s="48">
        <v>60.99999999999998</v>
      </c>
      <c r="O6" s="49">
        <v>234</v>
      </c>
      <c r="P6" s="50">
        <v>13</v>
      </c>
      <c r="Q6" s="51">
        <v>768</v>
      </c>
      <c r="R6" s="48">
        <v>32</v>
      </c>
      <c r="S6" s="49">
        <v>6</v>
      </c>
      <c r="T6" s="48">
        <v>25</v>
      </c>
      <c r="U6" s="52">
        <v>212.99999999999997</v>
      </c>
    </row>
    <row r="7" spans="1:21" ht="12">
      <c r="A7" s="54" t="s">
        <v>82</v>
      </c>
      <c r="B7" s="53" t="s">
        <v>28</v>
      </c>
      <c r="C7" s="35">
        <v>69.2</v>
      </c>
      <c r="D7" s="37">
        <v>69.2</v>
      </c>
      <c r="E7" s="51">
        <v>7.8</v>
      </c>
      <c r="F7" s="61">
        <v>12</v>
      </c>
      <c r="G7" s="46">
        <v>0.0017916666666666669</v>
      </c>
      <c r="H7" s="37">
        <v>22</v>
      </c>
      <c r="I7" s="47">
        <v>0.0007708333333333334</v>
      </c>
      <c r="J7" s="48">
        <v>56</v>
      </c>
      <c r="K7" s="49">
        <v>13</v>
      </c>
      <c r="L7" s="50">
        <v>41</v>
      </c>
      <c r="M7" s="33">
        <v>13</v>
      </c>
      <c r="N7" s="48">
        <v>29.799999999999994</v>
      </c>
      <c r="O7" s="49">
        <v>232</v>
      </c>
      <c r="P7" s="50">
        <v>12</v>
      </c>
      <c r="Q7" s="51">
        <v>593</v>
      </c>
      <c r="R7" s="48">
        <v>16</v>
      </c>
      <c r="S7" s="49">
        <v>5</v>
      </c>
      <c r="T7" s="48">
        <v>17</v>
      </c>
      <c r="U7" s="52">
        <v>205.79999999999998</v>
      </c>
    </row>
    <row r="8" spans="1:21" ht="12">
      <c r="A8" s="54" t="s">
        <v>90</v>
      </c>
      <c r="B8" s="53" t="s">
        <v>27</v>
      </c>
      <c r="C8" s="35">
        <v>65.2</v>
      </c>
      <c r="D8" s="37">
        <v>60.2</v>
      </c>
      <c r="E8" s="51">
        <v>7.3</v>
      </c>
      <c r="F8" s="61">
        <v>17</v>
      </c>
      <c r="G8" s="46">
        <v>0.0016527777777777775</v>
      </c>
      <c r="H8" s="37">
        <v>39</v>
      </c>
      <c r="I8" s="47">
        <v>0.0008125</v>
      </c>
      <c r="J8" s="48">
        <v>44</v>
      </c>
      <c r="K8" s="49">
        <v>2</v>
      </c>
      <c r="L8" s="50">
        <v>8</v>
      </c>
      <c r="M8" s="33">
        <v>19</v>
      </c>
      <c r="N8" s="48">
        <v>44.19999999999999</v>
      </c>
      <c r="O8" s="49">
        <v>205</v>
      </c>
      <c r="P8" s="50">
        <v>6</v>
      </c>
      <c r="Q8" s="51">
        <v>573</v>
      </c>
      <c r="R8" s="48">
        <v>14</v>
      </c>
      <c r="S8" s="49">
        <v>6</v>
      </c>
      <c r="T8" s="48">
        <v>25</v>
      </c>
      <c r="U8" s="52">
        <v>197.2</v>
      </c>
    </row>
    <row r="9" spans="1:21" ht="12">
      <c r="A9" s="54" t="s">
        <v>84</v>
      </c>
      <c r="B9" s="53" t="s">
        <v>28</v>
      </c>
      <c r="C9" s="35">
        <v>80.9</v>
      </c>
      <c r="D9" s="37">
        <v>80.9</v>
      </c>
      <c r="E9" s="51">
        <v>7.6</v>
      </c>
      <c r="F9" s="61">
        <v>14</v>
      </c>
      <c r="G9" s="46">
        <v>0.0017453703703703702</v>
      </c>
      <c r="H9" s="37">
        <v>28</v>
      </c>
      <c r="I9" s="47">
        <v>0.0008333333333333334</v>
      </c>
      <c r="J9" s="48">
        <v>38</v>
      </c>
      <c r="K9" s="49">
        <v>6</v>
      </c>
      <c r="L9" s="50">
        <v>20</v>
      </c>
      <c r="M9" s="33">
        <v>13</v>
      </c>
      <c r="N9" s="48">
        <v>29.799999999999994</v>
      </c>
      <c r="O9" s="49">
        <v>260</v>
      </c>
      <c r="P9" s="50">
        <v>19</v>
      </c>
      <c r="Q9" s="51">
        <v>634</v>
      </c>
      <c r="R9" s="48">
        <v>20</v>
      </c>
      <c r="S9" s="49">
        <v>6</v>
      </c>
      <c r="T9" s="48">
        <v>25</v>
      </c>
      <c r="U9" s="52">
        <v>193.79999999999998</v>
      </c>
    </row>
    <row r="10" spans="1:21" ht="12">
      <c r="A10" s="54" t="s">
        <v>91</v>
      </c>
      <c r="B10" s="53" t="s">
        <v>27</v>
      </c>
      <c r="C10" s="35">
        <v>77.5</v>
      </c>
      <c r="D10" s="37">
        <v>72.5</v>
      </c>
      <c r="E10" s="51">
        <v>7</v>
      </c>
      <c r="F10" s="61">
        <v>20</v>
      </c>
      <c r="G10" s="46">
        <v>0.002</v>
      </c>
      <c r="H10" s="37">
        <v>0</v>
      </c>
      <c r="I10" s="47">
        <v>0.0009085648148148148</v>
      </c>
      <c r="J10" s="48">
        <v>17</v>
      </c>
      <c r="K10" s="49">
        <v>8</v>
      </c>
      <c r="L10" s="50">
        <v>26</v>
      </c>
      <c r="M10" s="33">
        <v>29</v>
      </c>
      <c r="N10" s="48">
        <v>68.19999999999999</v>
      </c>
      <c r="O10" s="49">
        <v>246</v>
      </c>
      <c r="P10" s="50">
        <v>15</v>
      </c>
      <c r="Q10" s="51">
        <v>685</v>
      </c>
      <c r="R10" s="48">
        <v>24</v>
      </c>
      <c r="S10" s="49">
        <v>5</v>
      </c>
      <c r="T10" s="48">
        <v>17</v>
      </c>
      <c r="U10" s="52">
        <v>187.2</v>
      </c>
    </row>
    <row r="11" spans="1:21" ht="12">
      <c r="A11" s="54" t="s">
        <v>92</v>
      </c>
      <c r="B11" s="53" t="s">
        <v>25</v>
      </c>
      <c r="C11" s="35">
        <v>67.8</v>
      </c>
      <c r="D11" s="37">
        <v>62.8</v>
      </c>
      <c r="E11" s="51">
        <v>7</v>
      </c>
      <c r="F11" s="61">
        <v>20</v>
      </c>
      <c r="G11" s="46">
        <v>0.0017222222222222222</v>
      </c>
      <c r="H11" s="37">
        <v>31</v>
      </c>
      <c r="I11" s="47">
        <v>0.0008935185185185184</v>
      </c>
      <c r="J11" s="48">
        <v>22</v>
      </c>
      <c r="K11" s="49">
        <v>4</v>
      </c>
      <c r="L11" s="50">
        <v>14</v>
      </c>
      <c r="M11" s="33">
        <v>17</v>
      </c>
      <c r="N11" s="48">
        <v>39.39999999999999</v>
      </c>
      <c r="O11" s="49">
        <v>230</v>
      </c>
      <c r="P11" s="50">
        <v>12</v>
      </c>
      <c r="Q11" s="51">
        <v>630</v>
      </c>
      <c r="R11" s="48">
        <v>19</v>
      </c>
      <c r="S11" s="49">
        <v>6</v>
      </c>
      <c r="T11" s="48">
        <v>25</v>
      </c>
      <c r="U11" s="52">
        <v>182.39999999999998</v>
      </c>
    </row>
    <row r="12" spans="1:21" ht="12">
      <c r="A12" s="54" t="s">
        <v>87</v>
      </c>
      <c r="B12" s="53" t="s">
        <v>88</v>
      </c>
      <c r="C12" s="35">
        <v>75.6</v>
      </c>
      <c r="D12" s="37">
        <v>70.6</v>
      </c>
      <c r="E12" s="51">
        <v>7.2</v>
      </c>
      <c r="F12" s="61">
        <v>18</v>
      </c>
      <c r="G12" s="46">
        <v>0.0016493055555555556</v>
      </c>
      <c r="H12" s="37">
        <v>40</v>
      </c>
      <c r="I12" s="47">
        <v>0.0009884259259259258</v>
      </c>
      <c r="J12" s="48">
        <v>0</v>
      </c>
      <c r="K12" s="49">
        <v>0</v>
      </c>
      <c r="L12" s="50">
        <v>0</v>
      </c>
      <c r="M12" s="33">
        <v>13</v>
      </c>
      <c r="N12" s="48">
        <v>29.799999999999994</v>
      </c>
      <c r="O12" s="49">
        <v>252</v>
      </c>
      <c r="P12" s="50">
        <v>17</v>
      </c>
      <c r="Q12" s="51">
        <v>696</v>
      </c>
      <c r="R12" s="48">
        <v>25</v>
      </c>
      <c r="S12" s="49">
        <v>5</v>
      </c>
      <c r="T12" s="48">
        <v>17</v>
      </c>
      <c r="U12" s="52">
        <v>146.8</v>
      </c>
    </row>
    <row r="13" spans="1:21" ht="12.75" thickBot="1">
      <c r="A13" s="74" t="s">
        <v>81</v>
      </c>
      <c r="B13" s="56" t="s">
        <v>41</v>
      </c>
      <c r="C13" s="57">
        <v>103.6</v>
      </c>
      <c r="D13" s="59">
        <v>103.6</v>
      </c>
      <c r="E13" s="62">
        <v>7.4</v>
      </c>
      <c r="F13" s="63">
        <v>16</v>
      </c>
      <c r="G13" s="60">
        <v>0.0019618055555555556</v>
      </c>
      <c r="H13" s="59">
        <v>1</v>
      </c>
      <c r="I13" s="65">
        <v>0.000957175925925926</v>
      </c>
      <c r="J13" s="58">
        <v>4</v>
      </c>
      <c r="K13" s="64">
        <v>0</v>
      </c>
      <c r="L13" s="67">
        <v>0</v>
      </c>
      <c r="M13" s="75">
        <v>1</v>
      </c>
      <c r="N13" s="58">
        <v>1</v>
      </c>
      <c r="O13" s="64">
        <v>248</v>
      </c>
      <c r="P13" s="67">
        <v>16</v>
      </c>
      <c r="Q13" s="62">
        <v>732</v>
      </c>
      <c r="R13" s="58">
        <v>29</v>
      </c>
      <c r="S13" s="64">
        <v>6</v>
      </c>
      <c r="T13" s="58">
        <v>25</v>
      </c>
      <c r="U13" s="72">
        <v>92</v>
      </c>
    </row>
    <row r="14" ht="12.75" thickBot="1"/>
    <row r="15" spans="1:21" ht="12">
      <c r="A15" s="38" t="s">
        <v>3</v>
      </c>
      <c r="B15" s="34" t="s">
        <v>14</v>
      </c>
      <c r="C15" s="34" t="s">
        <v>15</v>
      </c>
      <c r="D15" s="36" t="s">
        <v>16</v>
      </c>
      <c r="E15" s="39" t="s">
        <v>4</v>
      </c>
      <c r="F15" s="40" t="s">
        <v>5</v>
      </c>
      <c r="G15" s="41" t="s">
        <v>6</v>
      </c>
      <c r="H15" s="36" t="s">
        <v>5</v>
      </c>
      <c r="I15" s="39" t="s">
        <v>7</v>
      </c>
      <c r="J15" s="44" t="s">
        <v>5</v>
      </c>
      <c r="K15" s="42" t="s">
        <v>8</v>
      </c>
      <c r="L15" s="66" t="s">
        <v>5</v>
      </c>
      <c r="M15" s="45" t="s">
        <v>9</v>
      </c>
      <c r="N15" s="44" t="s">
        <v>5</v>
      </c>
      <c r="O15" s="42" t="s">
        <v>10</v>
      </c>
      <c r="P15" s="43" t="s">
        <v>5</v>
      </c>
      <c r="Q15" s="45" t="s">
        <v>11</v>
      </c>
      <c r="R15" s="44" t="s">
        <v>5</v>
      </c>
      <c r="S15" s="42" t="s">
        <v>12</v>
      </c>
      <c r="T15" s="43" t="s">
        <v>5</v>
      </c>
      <c r="U15" s="69" t="s">
        <v>13</v>
      </c>
    </row>
    <row r="16" spans="1:21" ht="12">
      <c r="A16" s="54" t="s">
        <v>101</v>
      </c>
      <c r="B16" s="53" t="s">
        <v>31</v>
      </c>
      <c r="C16" s="35">
        <v>68.4</v>
      </c>
      <c r="D16" s="37">
        <v>68.4</v>
      </c>
      <c r="E16" s="51">
        <v>7.1</v>
      </c>
      <c r="F16" s="61">
        <v>21</v>
      </c>
      <c r="G16" s="46">
        <v>0.0015393518518518519</v>
      </c>
      <c r="H16" s="37">
        <v>59</v>
      </c>
      <c r="I16" s="47">
        <v>0.0007777777777777778</v>
      </c>
      <c r="J16" s="48">
        <v>65</v>
      </c>
      <c r="K16" s="49">
        <v>9</v>
      </c>
      <c r="L16" s="50">
        <v>39</v>
      </c>
      <c r="M16" s="51">
        <v>12</v>
      </c>
      <c r="N16" s="48">
        <v>31.400000000000002</v>
      </c>
      <c r="O16" s="49">
        <v>251</v>
      </c>
      <c r="P16" s="50">
        <v>19</v>
      </c>
      <c r="Q16" s="51">
        <v>635</v>
      </c>
      <c r="R16" s="48">
        <v>22</v>
      </c>
      <c r="S16" s="49">
        <v>6</v>
      </c>
      <c r="T16" s="50">
        <v>25</v>
      </c>
      <c r="U16" s="52">
        <v>281.4</v>
      </c>
    </row>
    <row r="17" spans="1:21" ht="12">
      <c r="A17" s="54" t="s">
        <v>102</v>
      </c>
      <c r="B17" s="53" t="s">
        <v>41</v>
      </c>
      <c r="C17" s="35">
        <v>68.5</v>
      </c>
      <c r="D17" s="37">
        <v>68.5</v>
      </c>
      <c r="E17" s="51">
        <v>6.7</v>
      </c>
      <c r="F17" s="61">
        <v>25</v>
      </c>
      <c r="G17" s="46">
        <v>0.0016574074074074076</v>
      </c>
      <c r="H17" s="37">
        <v>45</v>
      </c>
      <c r="I17" s="47">
        <v>0.0009166666666666668</v>
      </c>
      <c r="J17" s="48">
        <v>26</v>
      </c>
      <c r="K17" s="49">
        <v>8</v>
      </c>
      <c r="L17" s="50">
        <v>35</v>
      </c>
      <c r="M17" s="51">
        <v>24</v>
      </c>
      <c r="N17" s="48">
        <v>62.600000000000016</v>
      </c>
      <c r="O17" s="49">
        <v>252</v>
      </c>
      <c r="P17" s="50">
        <v>19</v>
      </c>
      <c r="Q17" s="51">
        <v>677</v>
      </c>
      <c r="R17" s="48">
        <v>26</v>
      </c>
      <c r="S17" s="49">
        <v>5</v>
      </c>
      <c r="T17" s="50">
        <v>17</v>
      </c>
      <c r="U17" s="52">
        <v>255.60000000000002</v>
      </c>
    </row>
    <row r="18" spans="1:21" ht="12">
      <c r="A18" s="54" t="s">
        <v>108</v>
      </c>
      <c r="B18" s="53" t="s">
        <v>27</v>
      </c>
      <c r="C18" s="35">
        <v>78.7</v>
      </c>
      <c r="D18" s="37">
        <v>73.7</v>
      </c>
      <c r="E18" s="51">
        <v>7</v>
      </c>
      <c r="F18" s="61">
        <v>22</v>
      </c>
      <c r="G18" s="46">
        <v>0.0017280092592592592</v>
      </c>
      <c r="H18" s="37">
        <v>36</v>
      </c>
      <c r="I18" s="47">
        <v>0.0008310185185185186</v>
      </c>
      <c r="J18" s="48">
        <v>50</v>
      </c>
      <c r="K18" s="49">
        <v>4</v>
      </c>
      <c r="L18" s="50">
        <v>19</v>
      </c>
      <c r="M18" s="51">
        <v>21</v>
      </c>
      <c r="N18" s="48">
        <v>54.80000000000001</v>
      </c>
      <c r="O18" s="49">
        <v>252</v>
      </c>
      <c r="P18" s="50">
        <v>19</v>
      </c>
      <c r="Q18" s="51">
        <v>630</v>
      </c>
      <c r="R18" s="48">
        <v>21</v>
      </c>
      <c r="S18" s="49">
        <v>6</v>
      </c>
      <c r="T18" s="50">
        <v>25</v>
      </c>
      <c r="U18" s="52">
        <v>246.8</v>
      </c>
    </row>
    <row r="19" spans="1:21" ht="12">
      <c r="A19" s="54" t="s">
        <v>106</v>
      </c>
      <c r="B19" s="53" t="s">
        <v>107</v>
      </c>
      <c r="C19" s="35">
        <v>79</v>
      </c>
      <c r="D19" s="37">
        <v>74</v>
      </c>
      <c r="E19" s="51">
        <v>6.6</v>
      </c>
      <c r="F19" s="61">
        <v>26</v>
      </c>
      <c r="G19" s="46">
        <v>0.0014444444444444444</v>
      </c>
      <c r="H19" s="37">
        <v>71</v>
      </c>
      <c r="I19" s="47"/>
      <c r="J19" s="48"/>
      <c r="K19" s="49">
        <v>7</v>
      </c>
      <c r="L19" s="50">
        <v>31</v>
      </c>
      <c r="M19" s="51">
        <v>25</v>
      </c>
      <c r="N19" s="48">
        <v>65.20000000000002</v>
      </c>
      <c r="O19" s="49">
        <v>240</v>
      </c>
      <c r="P19" s="50">
        <v>16</v>
      </c>
      <c r="Q19" s="51">
        <v>682</v>
      </c>
      <c r="R19" s="48">
        <v>26</v>
      </c>
      <c r="S19" s="49">
        <v>4</v>
      </c>
      <c r="T19" s="50">
        <v>9</v>
      </c>
      <c r="U19" s="52">
        <v>244.20000000000002</v>
      </c>
    </row>
    <row r="20" spans="1:21" ht="12">
      <c r="A20" s="54" t="s">
        <v>109</v>
      </c>
      <c r="B20" s="53" t="s">
        <v>25</v>
      </c>
      <c r="C20" s="35">
        <v>61.2</v>
      </c>
      <c r="D20" s="37">
        <v>56.2</v>
      </c>
      <c r="E20" s="51">
        <v>7</v>
      </c>
      <c r="F20" s="61">
        <v>22</v>
      </c>
      <c r="G20" s="46">
        <v>0.0017511574074074072</v>
      </c>
      <c r="H20" s="37">
        <v>33</v>
      </c>
      <c r="I20" s="47">
        <v>0.0009016203703703703</v>
      </c>
      <c r="J20" s="48">
        <v>30</v>
      </c>
      <c r="K20" s="49">
        <v>10</v>
      </c>
      <c r="L20" s="50">
        <v>43</v>
      </c>
      <c r="M20" s="51">
        <v>26</v>
      </c>
      <c r="N20" s="48">
        <v>67.80000000000001</v>
      </c>
      <c r="O20" s="49">
        <v>235</v>
      </c>
      <c r="P20" s="50">
        <v>15</v>
      </c>
      <c r="Q20" s="51">
        <v>523</v>
      </c>
      <c r="R20" s="48">
        <v>11</v>
      </c>
      <c r="S20" s="49">
        <v>5</v>
      </c>
      <c r="T20" s="50">
        <v>17</v>
      </c>
      <c r="U20" s="52">
        <v>238.8</v>
      </c>
    </row>
    <row r="21" spans="1:21" ht="12">
      <c r="A21" s="54" t="s">
        <v>93</v>
      </c>
      <c r="B21" s="53" t="s">
        <v>61</v>
      </c>
      <c r="C21" s="35">
        <v>68.9</v>
      </c>
      <c r="D21" s="37">
        <v>68.9</v>
      </c>
      <c r="E21" s="51">
        <v>7.2</v>
      </c>
      <c r="F21" s="61">
        <v>20</v>
      </c>
      <c r="G21" s="46">
        <v>0.0015046296296296294</v>
      </c>
      <c r="H21" s="37">
        <v>64</v>
      </c>
      <c r="I21" s="47">
        <v>0.0008611111111111111</v>
      </c>
      <c r="J21" s="48">
        <v>42</v>
      </c>
      <c r="K21" s="49">
        <v>5</v>
      </c>
      <c r="L21" s="50">
        <v>23</v>
      </c>
      <c r="M21" s="51">
        <v>10</v>
      </c>
      <c r="N21" s="48">
        <v>26.2</v>
      </c>
      <c r="O21" s="49">
        <v>250</v>
      </c>
      <c r="P21" s="50">
        <v>18</v>
      </c>
      <c r="Q21" s="51">
        <v>610</v>
      </c>
      <c r="R21" s="48">
        <v>19</v>
      </c>
      <c r="S21" s="49">
        <v>6</v>
      </c>
      <c r="T21" s="50">
        <v>25</v>
      </c>
      <c r="U21" s="52">
        <v>237.2</v>
      </c>
    </row>
    <row r="22" spans="1:21" ht="12">
      <c r="A22" s="54" t="s">
        <v>97</v>
      </c>
      <c r="B22" s="53" t="s">
        <v>28</v>
      </c>
      <c r="C22" s="35">
        <v>83.4</v>
      </c>
      <c r="D22" s="37">
        <v>83.4</v>
      </c>
      <c r="E22" s="51">
        <v>7.1</v>
      </c>
      <c r="F22" s="61">
        <v>21</v>
      </c>
      <c r="G22" s="46">
        <v>0.0017789351851851853</v>
      </c>
      <c r="H22" s="37">
        <v>30</v>
      </c>
      <c r="I22" s="47">
        <v>0.000869212962962963</v>
      </c>
      <c r="J22" s="48">
        <v>39</v>
      </c>
      <c r="K22" s="49">
        <v>8</v>
      </c>
      <c r="L22" s="50">
        <v>35</v>
      </c>
      <c r="M22" s="51">
        <v>14</v>
      </c>
      <c r="N22" s="48">
        <v>36.6</v>
      </c>
      <c r="O22" s="49">
        <v>251</v>
      </c>
      <c r="P22" s="50">
        <v>19</v>
      </c>
      <c r="Q22" s="51">
        <v>671</v>
      </c>
      <c r="R22" s="48">
        <v>25</v>
      </c>
      <c r="S22" s="49">
        <v>6</v>
      </c>
      <c r="T22" s="50">
        <v>25</v>
      </c>
      <c r="U22" s="52">
        <v>230.6</v>
      </c>
    </row>
    <row r="23" spans="1:21" ht="12">
      <c r="A23" s="54" t="s">
        <v>95</v>
      </c>
      <c r="B23" s="53" t="s">
        <v>28</v>
      </c>
      <c r="C23" s="35">
        <v>71.5</v>
      </c>
      <c r="D23" s="37">
        <v>71.5</v>
      </c>
      <c r="E23" s="51">
        <v>7.4</v>
      </c>
      <c r="F23" s="61">
        <v>18</v>
      </c>
      <c r="G23" s="46">
        <v>0.001744212962962963</v>
      </c>
      <c r="H23" s="37">
        <v>34</v>
      </c>
      <c r="I23" s="47">
        <v>0.0007731481481481481</v>
      </c>
      <c r="J23" s="48">
        <v>66</v>
      </c>
      <c r="K23" s="49">
        <v>4</v>
      </c>
      <c r="L23" s="50">
        <v>19</v>
      </c>
      <c r="M23" s="51">
        <v>4</v>
      </c>
      <c r="N23" s="48">
        <v>10.100000000000001</v>
      </c>
      <c r="O23" s="49">
        <v>260</v>
      </c>
      <c r="P23" s="50">
        <v>21</v>
      </c>
      <c r="Q23" s="51">
        <v>642</v>
      </c>
      <c r="R23" s="48">
        <v>22</v>
      </c>
      <c r="S23" s="49">
        <v>6</v>
      </c>
      <c r="T23" s="50">
        <v>25</v>
      </c>
      <c r="U23" s="52">
        <v>215.1</v>
      </c>
    </row>
    <row r="24" spans="1:21" ht="12">
      <c r="A24" s="54" t="s">
        <v>111</v>
      </c>
      <c r="B24" s="53" t="s">
        <v>27</v>
      </c>
      <c r="C24" s="35">
        <v>74.2</v>
      </c>
      <c r="D24" s="37">
        <v>69.2</v>
      </c>
      <c r="E24" s="51">
        <v>7.1</v>
      </c>
      <c r="F24" s="61">
        <v>21</v>
      </c>
      <c r="G24" s="46">
        <v>0.001689814814814815</v>
      </c>
      <c r="H24" s="37">
        <v>41</v>
      </c>
      <c r="I24" s="47">
        <v>0.0009074074074074074</v>
      </c>
      <c r="J24" s="48">
        <v>29</v>
      </c>
      <c r="K24" s="49">
        <v>1</v>
      </c>
      <c r="L24" s="50">
        <v>7</v>
      </c>
      <c r="M24" s="51">
        <v>19</v>
      </c>
      <c r="N24" s="48">
        <v>49.60000000000001</v>
      </c>
      <c r="O24" s="49">
        <v>235</v>
      </c>
      <c r="P24" s="50">
        <v>15</v>
      </c>
      <c r="Q24" s="51">
        <v>673</v>
      </c>
      <c r="R24" s="48">
        <v>25</v>
      </c>
      <c r="S24" s="49">
        <v>6</v>
      </c>
      <c r="T24" s="50">
        <v>25</v>
      </c>
      <c r="U24" s="52">
        <v>212.60000000000002</v>
      </c>
    </row>
    <row r="25" spans="1:21" ht="12">
      <c r="A25" s="54" t="s">
        <v>96</v>
      </c>
      <c r="B25" s="53" t="s">
        <v>31</v>
      </c>
      <c r="C25" s="35">
        <v>80</v>
      </c>
      <c r="D25" s="37">
        <v>80</v>
      </c>
      <c r="E25" s="51">
        <v>7.3</v>
      </c>
      <c r="F25" s="61">
        <v>19</v>
      </c>
      <c r="G25" s="46">
        <v>0.0016724537037037036</v>
      </c>
      <c r="H25" s="37">
        <v>43</v>
      </c>
      <c r="I25" s="47">
        <v>0.0008101851851851852</v>
      </c>
      <c r="J25" s="48">
        <v>56</v>
      </c>
      <c r="K25" s="49">
        <v>2</v>
      </c>
      <c r="L25" s="50">
        <v>11</v>
      </c>
      <c r="M25" s="51">
        <v>6</v>
      </c>
      <c r="N25" s="48">
        <v>15.5</v>
      </c>
      <c r="O25" s="49">
        <v>232</v>
      </c>
      <c r="P25" s="50">
        <v>14</v>
      </c>
      <c r="Q25" s="51">
        <v>660</v>
      </c>
      <c r="R25" s="48">
        <v>24</v>
      </c>
      <c r="S25" s="49">
        <v>6</v>
      </c>
      <c r="T25" s="50">
        <v>25</v>
      </c>
      <c r="U25" s="52">
        <v>207.5</v>
      </c>
    </row>
    <row r="26" spans="1:21" ht="12">
      <c r="A26" s="54" t="s">
        <v>99</v>
      </c>
      <c r="B26" s="53" t="s">
        <v>23</v>
      </c>
      <c r="C26" s="35">
        <v>73.8</v>
      </c>
      <c r="D26" s="37">
        <v>73.8</v>
      </c>
      <c r="E26" s="51">
        <v>7.3</v>
      </c>
      <c r="F26" s="61">
        <v>19</v>
      </c>
      <c r="G26" s="46">
        <v>0.0018564814814814815</v>
      </c>
      <c r="H26" s="37">
        <v>20</v>
      </c>
      <c r="I26" s="47">
        <v>0.0007916666666666668</v>
      </c>
      <c r="J26" s="48">
        <v>61</v>
      </c>
      <c r="K26" s="49">
        <v>5</v>
      </c>
      <c r="L26" s="50">
        <v>23</v>
      </c>
      <c r="M26" s="51">
        <v>7</v>
      </c>
      <c r="N26" s="48">
        <v>18.2</v>
      </c>
      <c r="O26" s="49">
        <v>247</v>
      </c>
      <c r="P26" s="50">
        <v>18</v>
      </c>
      <c r="Q26" s="51">
        <v>602</v>
      </c>
      <c r="R26" s="48">
        <v>19</v>
      </c>
      <c r="S26" s="49">
        <v>6</v>
      </c>
      <c r="T26" s="50">
        <v>25</v>
      </c>
      <c r="U26" s="52">
        <v>203.2</v>
      </c>
    </row>
    <row r="27" spans="1:21" ht="12">
      <c r="A27" s="54" t="s">
        <v>94</v>
      </c>
      <c r="B27" s="53" t="s">
        <v>31</v>
      </c>
      <c r="C27" s="35">
        <v>75</v>
      </c>
      <c r="D27" s="37">
        <v>75</v>
      </c>
      <c r="E27" s="51">
        <v>7.2</v>
      </c>
      <c r="F27" s="61">
        <v>20</v>
      </c>
      <c r="G27" s="46">
        <v>0.0016828703703703704</v>
      </c>
      <c r="H27" s="37">
        <v>42</v>
      </c>
      <c r="I27" s="47">
        <v>0.0008900462962962963</v>
      </c>
      <c r="J27" s="48">
        <v>33</v>
      </c>
      <c r="K27" s="49">
        <v>3</v>
      </c>
      <c r="L27" s="50">
        <v>15</v>
      </c>
      <c r="M27" s="51">
        <v>8</v>
      </c>
      <c r="N27" s="48">
        <v>20.9</v>
      </c>
      <c r="O27" s="49">
        <v>242</v>
      </c>
      <c r="P27" s="50">
        <v>17</v>
      </c>
      <c r="Q27" s="51">
        <v>693</v>
      </c>
      <c r="R27" s="48">
        <v>27</v>
      </c>
      <c r="S27" s="49">
        <v>6</v>
      </c>
      <c r="T27" s="50">
        <v>25</v>
      </c>
      <c r="U27" s="52">
        <v>199.9</v>
      </c>
    </row>
    <row r="28" spans="1:21" ht="12">
      <c r="A28" s="54" t="s">
        <v>103</v>
      </c>
      <c r="B28" s="53" t="s">
        <v>104</v>
      </c>
      <c r="C28" s="35">
        <v>85</v>
      </c>
      <c r="D28" s="37">
        <v>80</v>
      </c>
      <c r="E28" s="51">
        <v>7</v>
      </c>
      <c r="F28" s="61">
        <v>22</v>
      </c>
      <c r="G28" s="46">
        <v>0.0018055555555555557</v>
      </c>
      <c r="H28" s="37">
        <v>26</v>
      </c>
      <c r="I28" s="47"/>
      <c r="J28" s="48"/>
      <c r="K28" s="49">
        <v>5</v>
      </c>
      <c r="L28" s="50">
        <v>23</v>
      </c>
      <c r="M28" s="51">
        <v>18</v>
      </c>
      <c r="N28" s="48">
        <v>47.00000000000001</v>
      </c>
      <c r="O28" s="49">
        <v>252</v>
      </c>
      <c r="P28" s="50">
        <v>19</v>
      </c>
      <c r="Q28" s="51">
        <v>791</v>
      </c>
      <c r="R28" s="48">
        <v>36</v>
      </c>
      <c r="S28" s="49">
        <v>6</v>
      </c>
      <c r="T28" s="50">
        <v>25</v>
      </c>
      <c r="U28" s="52">
        <v>198</v>
      </c>
    </row>
    <row r="29" spans="1:21" ht="12">
      <c r="A29" s="54" t="s">
        <v>105</v>
      </c>
      <c r="B29" s="53" t="s">
        <v>24</v>
      </c>
      <c r="C29" s="35">
        <v>68.6</v>
      </c>
      <c r="D29" s="37">
        <v>63.599999999999994</v>
      </c>
      <c r="E29" s="51">
        <v>7.5</v>
      </c>
      <c r="F29" s="61">
        <v>17</v>
      </c>
      <c r="G29" s="46">
        <v>0.001736111111111111</v>
      </c>
      <c r="H29" s="37">
        <v>35</v>
      </c>
      <c r="I29" s="47">
        <v>0.000869212962962963</v>
      </c>
      <c r="J29" s="48">
        <v>39</v>
      </c>
      <c r="K29" s="49">
        <v>3</v>
      </c>
      <c r="L29" s="50">
        <v>15</v>
      </c>
      <c r="M29" s="51">
        <v>16</v>
      </c>
      <c r="N29" s="48">
        <v>41.800000000000004</v>
      </c>
      <c r="O29" s="49">
        <v>223</v>
      </c>
      <c r="P29" s="50">
        <v>12</v>
      </c>
      <c r="Q29" s="51">
        <v>630</v>
      </c>
      <c r="R29" s="48">
        <v>21</v>
      </c>
      <c r="S29" s="49">
        <v>5</v>
      </c>
      <c r="T29" s="50">
        <v>17</v>
      </c>
      <c r="U29" s="52">
        <v>197.8</v>
      </c>
    </row>
    <row r="30" spans="1:21" ht="12">
      <c r="A30" s="54" t="s">
        <v>110</v>
      </c>
      <c r="B30" s="53" t="s">
        <v>25</v>
      </c>
      <c r="C30" s="35">
        <v>55.9</v>
      </c>
      <c r="D30" s="37">
        <v>50.9</v>
      </c>
      <c r="E30" s="51">
        <v>7.2</v>
      </c>
      <c r="F30" s="61">
        <v>20</v>
      </c>
      <c r="G30" s="46">
        <v>0.0017256944444444444</v>
      </c>
      <c r="H30" s="37">
        <v>36</v>
      </c>
      <c r="I30" s="47">
        <v>0.0009236111111111112</v>
      </c>
      <c r="J30" s="48">
        <v>24</v>
      </c>
      <c r="K30" s="49">
        <v>1</v>
      </c>
      <c r="L30" s="50">
        <v>7</v>
      </c>
      <c r="M30" s="51">
        <v>20</v>
      </c>
      <c r="N30" s="48">
        <v>52.20000000000001</v>
      </c>
      <c r="O30" s="49">
        <v>227</v>
      </c>
      <c r="P30" s="50">
        <v>13</v>
      </c>
      <c r="Q30" s="51">
        <v>570</v>
      </c>
      <c r="R30" s="48">
        <v>16</v>
      </c>
      <c r="S30" s="49">
        <v>6</v>
      </c>
      <c r="T30" s="50">
        <v>25</v>
      </c>
      <c r="U30" s="52">
        <v>193.20000000000002</v>
      </c>
    </row>
    <row r="31" spans="1:21" ht="12">
      <c r="A31" s="54" t="s">
        <v>112</v>
      </c>
      <c r="B31" s="53" t="s">
        <v>88</v>
      </c>
      <c r="C31" s="35">
        <v>60.3</v>
      </c>
      <c r="D31" s="37">
        <v>55.3</v>
      </c>
      <c r="E31" s="51">
        <v>7.3</v>
      </c>
      <c r="F31" s="61">
        <v>19</v>
      </c>
      <c r="G31" s="46">
        <v>0.0016967592592592592</v>
      </c>
      <c r="H31" s="37">
        <v>40</v>
      </c>
      <c r="I31" s="47">
        <v>0.0009212962962962964</v>
      </c>
      <c r="J31" s="48">
        <v>25</v>
      </c>
      <c r="K31" s="49">
        <v>4</v>
      </c>
      <c r="L31" s="50">
        <v>19</v>
      </c>
      <c r="M31" s="51">
        <v>10</v>
      </c>
      <c r="N31" s="48">
        <v>26.2</v>
      </c>
      <c r="O31" s="49">
        <v>240</v>
      </c>
      <c r="P31" s="50">
        <v>16</v>
      </c>
      <c r="Q31" s="51">
        <v>580</v>
      </c>
      <c r="R31" s="48">
        <v>17</v>
      </c>
      <c r="S31" s="49">
        <v>6</v>
      </c>
      <c r="T31" s="50">
        <v>25</v>
      </c>
      <c r="U31" s="52">
        <v>187.2</v>
      </c>
    </row>
    <row r="32" spans="1:21" ht="12">
      <c r="A32" s="54" t="s">
        <v>100</v>
      </c>
      <c r="B32" s="53" t="s">
        <v>31</v>
      </c>
      <c r="C32" s="35">
        <v>72.7</v>
      </c>
      <c r="D32" s="37">
        <v>72.7</v>
      </c>
      <c r="E32" s="51">
        <v>7.1</v>
      </c>
      <c r="F32" s="61">
        <v>21</v>
      </c>
      <c r="G32" s="46">
        <v>0.0016469907407407407</v>
      </c>
      <c r="H32" s="37">
        <v>46</v>
      </c>
      <c r="I32" s="47">
        <v>0.0009745370370370371</v>
      </c>
      <c r="J32" s="48">
        <v>10</v>
      </c>
      <c r="K32" s="49">
        <v>5</v>
      </c>
      <c r="L32" s="50">
        <v>23</v>
      </c>
      <c r="M32" s="51">
        <v>8</v>
      </c>
      <c r="N32" s="48">
        <v>20.9</v>
      </c>
      <c r="O32" s="49">
        <v>246</v>
      </c>
      <c r="P32" s="50">
        <v>18</v>
      </c>
      <c r="Q32" s="51">
        <v>631</v>
      </c>
      <c r="R32" s="48">
        <v>21</v>
      </c>
      <c r="S32" s="49">
        <v>6</v>
      </c>
      <c r="T32" s="50">
        <v>25</v>
      </c>
      <c r="U32" s="52">
        <v>184.9</v>
      </c>
    </row>
    <row r="33" spans="1:21" ht="12.75" thickBot="1">
      <c r="A33" s="74" t="s">
        <v>98</v>
      </c>
      <c r="B33" s="56" t="s">
        <v>31</v>
      </c>
      <c r="C33" s="57">
        <v>72</v>
      </c>
      <c r="D33" s="59">
        <v>72</v>
      </c>
      <c r="E33" s="62"/>
      <c r="F33" s="63"/>
      <c r="G33" s="60"/>
      <c r="H33" s="59"/>
      <c r="I33" s="65">
        <v>0.0009664351851851852</v>
      </c>
      <c r="J33" s="58">
        <v>12</v>
      </c>
      <c r="K33" s="64">
        <v>11</v>
      </c>
      <c r="L33" s="67">
        <v>47</v>
      </c>
      <c r="M33" s="62">
        <v>18</v>
      </c>
      <c r="N33" s="58">
        <v>47.00000000000001</v>
      </c>
      <c r="O33" s="64">
        <v>257</v>
      </c>
      <c r="P33" s="67">
        <v>20</v>
      </c>
      <c r="Q33" s="62">
        <v>620</v>
      </c>
      <c r="R33" s="58">
        <v>20</v>
      </c>
      <c r="S33" s="64">
        <v>6</v>
      </c>
      <c r="T33" s="67">
        <v>25</v>
      </c>
      <c r="U33" s="68">
        <v>171</v>
      </c>
    </row>
    <row r="34" ht="12.75" thickBot="1"/>
    <row r="35" spans="1:21" ht="12">
      <c r="A35" s="38" t="s">
        <v>3</v>
      </c>
      <c r="B35" s="34" t="s">
        <v>14</v>
      </c>
      <c r="C35" s="34" t="s">
        <v>15</v>
      </c>
      <c r="D35" s="36" t="s">
        <v>16</v>
      </c>
      <c r="E35" s="39" t="s">
        <v>4</v>
      </c>
      <c r="F35" s="40" t="s">
        <v>5</v>
      </c>
      <c r="G35" s="41" t="s">
        <v>6</v>
      </c>
      <c r="H35" s="36" t="s">
        <v>5</v>
      </c>
      <c r="I35" s="39" t="s">
        <v>7</v>
      </c>
      <c r="J35" s="44" t="s">
        <v>5</v>
      </c>
      <c r="K35" s="42" t="s">
        <v>8</v>
      </c>
      <c r="L35" s="66" t="s">
        <v>5</v>
      </c>
      <c r="M35" s="45" t="s">
        <v>9</v>
      </c>
      <c r="N35" s="44" t="s">
        <v>5</v>
      </c>
      <c r="O35" s="42" t="s">
        <v>10</v>
      </c>
      <c r="P35" s="43" t="s">
        <v>5</v>
      </c>
      <c r="Q35" s="45" t="s">
        <v>11</v>
      </c>
      <c r="R35" s="44" t="s">
        <v>5</v>
      </c>
      <c r="S35" s="42" t="s">
        <v>12</v>
      </c>
      <c r="T35" s="43" t="s">
        <v>5</v>
      </c>
      <c r="U35" s="69" t="s">
        <v>13</v>
      </c>
    </row>
    <row r="36" spans="1:21" ht="12">
      <c r="A36" s="54" t="s">
        <v>114</v>
      </c>
      <c r="B36" s="53" t="s">
        <v>28</v>
      </c>
      <c r="C36" s="35">
        <v>66</v>
      </c>
      <c r="D36" s="37">
        <v>52.800000000000004</v>
      </c>
      <c r="E36" s="51">
        <v>7</v>
      </c>
      <c r="F36" s="61">
        <v>24</v>
      </c>
      <c r="G36" s="46">
        <v>0.0015949074074074075</v>
      </c>
      <c r="H36" s="37">
        <v>60</v>
      </c>
      <c r="I36" s="47">
        <v>0.0007824074074074074</v>
      </c>
      <c r="J36" s="48">
        <v>74</v>
      </c>
      <c r="K36" s="49">
        <v>15</v>
      </c>
      <c r="L36" s="50">
        <v>40</v>
      </c>
      <c r="M36" s="51">
        <v>29</v>
      </c>
      <c r="N36" s="48">
        <v>51.39999999999998</v>
      </c>
      <c r="O36" s="49">
        <v>240</v>
      </c>
      <c r="P36" s="50">
        <v>19</v>
      </c>
      <c r="Q36" s="51">
        <v>647</v>
      </c>
      <c r="R36" s="48">
        <v>26</v>
      </c>
      <c r="S36" s="49">
        <v>6</v>
      </c>
      <c r="T36" s="50">
        <v>25</v>
      </c>
      <c r="U36" s="52">
        <v>319.4</v>
      </c>
    </row>
    <row r="37" spans="1:21" ht="12">
      <c r="A37" s="54" t="s">
        <v>122</v>
      </c>
      <c r="B37" s="53" t="s">
        <v>27</v>
      </c>
      <c r="C37" s="35">
        <v>64.6</v>
      </c>
      <c r="D37" s="37">
        <v>46.68</v>
      </c>
      <c r="E37" s="51">
        <v>7.2</v>
      </c>
      <c r="F37" s="61">
        <v>22</v>
      </c>
      <c r="G37" s="46">
        <v>0.0017407407407407408</v>
      </c>
      <c r="H37" s="37">
        <v>42</v>
      </c>
      <c r="I37" s="47">
        <v>0.0008252314814814816</v>
      </c>
      <c r="J37" s="48">
        <v>62</v>
      </c>
      <c r="K37" s="49">
        <v>20</v>
      </c>
      <c r="L37" s="50">
        <v>50</v>
      </c>
      <c r="M37" s="51">
        <v>35</v>
      </c>
      <c r="N37" s="48">
        <v>62.79999999999997</v>
      </c>
      <c r="O37" s="49">
        <v>255</v>
      </c>
      <c r="P37" s="50">
        <v>23</v>
      </c>
      <c r="Q37" s="51">
        <v>551</v>
      </c>
      <c r="R37" s="48">
        <v>17</v>
      </c>
      <c r="S37" s="49">
        <v>6</v>
      </c>
      <c r="T37" s="50">
        <v>25</v>
      </c>
      <c r="U37" s="52">
        <v>303.79999999999995</v>
      </c>
    </row>
    <row r="38" spans="1:21" ht="12">
      <c r="A38" s="54" t="s">
        <v>116</v>
      </c>
      <c r="B38" s="53" t="s">
        <v>28</v>
      </c>
      <c r="C38" s="35">
        <v>71.5</v>
      </c>
      <c r="D38" s="37">
        <v>57.2</v>
      </c>
      <c r="E38" s="51">
        <v>6.9</v>
      </c>
      <c r="F38" s="61">
        <v>25</v>
      </c>
      <c r="G38" s="46">
        <v>0.0015925925925925927</v>
      </c>
      <c r="H38" s="37">
        <v>61</v>
      </c>
      <c r="I38" s="47">
        <v>0.0008252314814814816</v>
      </c>
      <c r="J38" s="48">
        <v>62</v>
      </c>
      <c r="K38" s="49">
        <v>14</v>
      </c>
      <c r="L38" s="50">
        <v>38</v>
      </c>
      <c r="M38" s="51">
        <v>25</v>
      </c>
      <c r="N38" s="48">
        <v>43.79999999999998</v>
      </c>
      <c r="O38" s="49">
        <v>236</v>
      </c>
      <c r="P38" s="50">
        <v>18</v>
      </c>
      <c r="Q38" s="51">
        <v>562</v>
      </c>
      <c r="R38" s="48">
        <v>18</v>
      </c>
      <c r="S38" s="49">
        <v>6</v>
      </c>
      <c r="T38" s="50">
        <v>25</v>
      </c>
      <c r="U38" s="52">
        <v>290.79999999999995</v>
      </c>
    </row>
    <row r="39" spans="1:21" ht="12">
      <c r="A39" s="54" t="s">
        <v>125</v>
      </c>
      <c r="B39" s="53" t="s">
        <v>25</v>
      </c>
      <c r="C39" s="35">
        <v>56.8</v>
      </c>
      <c r="D39" s="37">
        <v>40.44</v>
      </c>
      <c r="E39" s="51">
        <v>7.3</v>
      </c>
      <c r="F39" s="61">
        <v>21</v>
      </c>
      <c r="G39" s="46">
        <v>0.0017557870370370368</v>
      </c>
      <c r="H39" s="37">
        <v>41</v>
      </c>
      <c r="I39" s="47">
        <v>0.000957175925925926</v>
      </c>
      <c r="J39" s="48">
        <v>26</v>
      </c>
      <c r="K39" s="49">
        <v>24</v>
      </c>
      <c r="L39" s="50">
        <v>58</v>
      </c>
      <c r="M39" s="51">
        <v>43</v>
      </c>
      <c r="N39" s="48">
        <v>72</v>
      </c>
      <c r="O39" s="49">
        <v>234</v>
      </c>
      <c r="P39" s="50">
        <v>18</v>
      </c>
      <c r="Q39" s="51">
        <v>514</v>
      </c>
      <c r="R39" s="48">
        <v>14</v>
      </c>
      <c r="S39" s="49">
        <v>6</v>
      </c>
      <c r="T39" s="50">
        <v>25</v>
      </c>
      <c r="U39" s="52">
        <v>275</v>
      </c>
    </row>
    <row r="40" spans="1:21" ht="12">
      <c r="A40" s="54" t="s">
        <v>123</v>
      </c>
      <c r="B40" s="53" t="s">
        <v>124</v>
      </c>
      <c r="C40" s="35">
        <v>73</v>
      </c>
      <c r="D40" s="37">
        <v>53.400000000000006</v>
      </c>
      <c r="E40" s="51">
        <v>7.1</v>
      </c>
      <c r="F40" s="61">
        <v>23</v>
      </c>
      <c r="G40" s="46">
        <v>0.0016354166666666667</v>
      </c>
      <c r="H40" s="37">
        <v>55</v>
      </c>
      <c r="I40" s="47">
        <v>0.0009155092592592592</v>
      </c>
      <c r="J40" s="48">
        <v>37</v>
      </c>
      <c r="K40" s="49">
        <v>17</v>
      </c>
      <c r="L40" s="50">
        <v>44</v>
      </c>
      <c r="M40" s="51">
        <v>30</v>
      </c>
      <c r="N40" s="48">
        <v>53.299999999999976</v>
      </c>
      <c r="O40" s="49">
        <v>231</v>
      </c>
      <c r="P40" s="50">
        <v>17</v>
      </c>
      <c r="Q40" s="51">
        <v>565</v>
      </c>
      <c r="R40" s="48">
        <v>18</v>
      </c>
      <c r="S40" s="49">
        <v>6</v>
      </c>
      <c r="T40" s="50">
        <v>25</v>
      </c>
      <c r="U40" s="52">
        <v>272.29999999999995</v>
      </c>
    </row>
    <row r="41" spans="1:21" ht="12">
      <c r="A41" s="54" t="s">
        <v>115</v>
      </c>
      <c r="B41" s="53" t="s">
        <v>28</v>
      </c>
      <c r="C41" s="35">
        <v>71.7</v>
      </c>
      <c r="D41" s="37">
        <v>57.36000000000001</v>
      </c>
      <c r="E41" s="51">
        <v>7</v>
      </c>
      <c r="F41" s="61">
        <v>24</v>
      </c>
      <c r="G41" s="46">
        <v>0.0016331018518518517</v>
      </c>
      <c r="H41" s="37">
        <v>56</v>
      </c>
      <c r="I41" s="47">
        <v>0.0010092592592592592</v>
      </c>
      <c r="J41" s="48">
        <v>11</v>
      </c>
      <c r="K41" s="49">
        <v>21</v>
      </c>
      <c r="L41" s="50">
        <v>52</v>
      </c>
      <c r="M41" s="51">
        <v>22</v>
      </c>
      <c r="N41" s="48">
        <v>38.09999999999999</v>
      </c>
      <c r="O41" s="49">
        <v>255</v>
      </c>
      <c r="P41" s="50">
        <v>23</v>
      </c>
      <c r="Q41" s="51">
        <v>608</v>
      </c>
      <c r="R41" s="48">
        <v>22</v>
      </c>
      <c r="S41" s="49">
        <v>6</v>
      </c>
      <c r="T41" s="50">
        <v>25</v>
      </c>
      <c r="U41" s="52">
        <v>251.1</v>
      </c>
    </row>
    <row r="42" spans="1:21" ht="12">
      <c r="A42" s="54" t="s">
        <v>117</v>
      </c>
      <c r="B42" s="53" t="s">
        <v>118</v>
      </c>
      <c r="C42" s="35">
        <v>63.8</v>
      </c>
      <c r="D42" s="37">
        <v>51.04</v>
      </c>
      <c r="E42" s="51">
        <v>7.9</v>
      </c>
      <c r="F42" s="61">
        <v>15</v>
      </c>
      <c r="G42" s="46">
        <v>0.0018738425925925925</v>
      </c>
      <c r="H42" s="37">
        <v>26</v>
      </c>
      <c r="I42" s="47">
        <v>0.0008796296296296296</v>
      </c>
      <c r="J42" s="48">
        <v>47</v>
      </c>
      <c r="K42" s="49">
        <v>14</v>
      </c>
      <c r="L42" s="50">
        <v>38</v>
      </c>
      <c r="M42" s="51">
        <v>30</v>
      </c>
      <c r="N42" s="48">
        <v>53.299999999999976</v>
      </c>
      <c r="O42" s="49">
        <v>240</v>
      </c>
      <c r="P42" s="50">
        <v>19</v>
      </c>
      <c r="Q42" s="51">
        <v>610</v>
      </c>
      <c r="R42" s="48">
        <v>23</v>
      </c>
      <c r="S42" s="49">
        <v>6</v>
      </c>
      <c r="T42" s="50">
        <v>25</v>
      </c>
      <c r="U42" s="52">
        <v>246.29999999999998</v>
      </c>
    </row>
    <row r="43" spans="1:21" ht="12">
      <c r="A43" s="54" t="s">
        <v>128</v>
      </c>
      <c r="B43" s="53" t="s">
        <v>27</v>
      </c>
      <c r="C43" s="35">
        <v>57.8</v>
      </c>
      <c r="D43" s="37">
        <v>41.24</v>
      </c>
      <c r="E43" s="51">
        <v>8</v>
      </c>
      <c r="F43" s="61">
        <v>14</v>
      </c>
      <c r="G43" s="46">
        <v>0.0017951388888888889</v>
      </c>
      <c r="H43" s="37">
        <v>36</v>
      </c>
      <c r="I43" s="47">
        <v>0.0009467592592592592</v>
      </c>
      <c r="J43" s="48">
        <v>29</v>
      </c>
      <c r="K43" s="49">
        <v>13</v>
      </c>
      <c r="L43" s="50">
        <v>36</v>
      </c>
      <c r="M43" s="51">
        <v>33</v>
      </c>
      <c r="N43" s="48">
        <v>58.99999999999997</v>
      </c>
      <c r="O43" s="49">
        <v>211</v>
      </c>
      <c r="P43" s="50">
        <v>13</v>
      </c>
      <c r="Q43" s="51">
        <v>480</v>
      </c>
      <c r="R43" s="48">
        <v>10</v>
      </c>
      <c r="S43" s="49">
        <v>6</v>
      </c>
      <c r="T43" s="50">
        <v>25</v>
      </c>
      <c r="U43" s="52">
        <v>221.99999999999997</v>
      </c>
    </row>
    <row r="44" spans="1:21" ht="12">
      <c r="A44" s="54" t="s">
        <v>129</v>
      </c>
      <c r="B44" s="53" t="s">
        <v>130</v>
      </c>
      <c r="C44" s="35">
        <v>65.2</v>
      </c>
      <c r="D44" s="37">
        <v>47.160000000000004</v>
      </c>
      <c r="E44" s="51">
        <v>7.1</v>
      </c>
      <c r="F44" s="61">
        <v>23</v>
      </c>
      <c r="G44" s="46">
        <v>0.0016805555555555556</v>
      </c>
      <c r="H44" s="37">
        <v>50</v>
      </c>
      <c r="I44" s="47">
        <v>0.001079861111111111</v>
      </c>
      <c r="J44" s="48">
        <v>0</v>
      </c>
      <c r="K44" s="49">
        <v>20</v>
      </c>
      <c r="L44" s="50">
        <v>50</v>
      </c>
      <c r="M44" s="51">
        <v>21</v>
      </c>
      <c r="N44" s="48">
        <v>36.19999999999999</v>
      </c>
      <c r="O44" s="49">
        <v>236</v>
      </c>
      <c r="P44" s="50">
        <v>18</v>
      </c>
      <c r="Q44" s="51">
        <v>576</v>
      </c>
      <c r="R44" s="48">
        <v>19</v>
      </c>
      <c r="S44" s="49">
        <v>6</v>
      </c>
      <c r="T44" s="50">
        <v>25</v>
      </c>
      <c r="U44" s="52">
        <v>221.2</v>
      </c>
    </row>
    <row r="45" spans="1:21" ht="12">
      <c r="A45" s="54" t="s">
        <v>120</v>
      </c>
      <c r="B45" s="53" t="s">
        <v>36</v>
      </c>
      <c r="C45" s="35">
        <v>72.8</v>
      </c>
      <c r="D45" s="37">
        <v>53.24</v>
      </c>
      <c r="E45" s="51">
        <v>7.4</v>
      </c>
      <c r="F45" s="61">
        <v>20</v>
      </c>
      <c r="G45" s="46">
        <v>0.0016782407407407406</v>
      </c>
      <c r="H45" s="37">
        <v>50</v>
      </c>
      <c r="I45" s="47">
        <v>0.001138888888888889</v>
      </c>
      <c r="J45" s="48">
        <v>0</v>
      </c>
      <c r="K45" s="49">
        <v>15</v>
      </c>
      <c r="L45" s="50">
        <v>40</v>
      </c>
      <c r="M45" s="51">
        <v>27</v>
      </c>
      <c r="N45" s="48">
        <v>47.59999999999998</v>
      </c>
      <c r="O45" s="49">
        <v>243</v>
      </c>
      <c r="P45" s="50">
        <v>20</v>
      </c>
      <c r="Q45" s="51">
        <v>542</v>
      </c>
      <c r="R45" s="48">
        <v>16</v>
      </c>
      <c r="S45" s="49">
        <v>6</v>
      </c>
      <c r="T45" s="50">
        <v>25</v>
      </c>
      <c r="U45" s="52">
        <v>218.59999999999997</v>
      </c>
    </row>
    <row r="46" spans="1:21" ht="12">
      <c r="A46" s="54" t="s">
        <v>119</v>
      </c>
      <c r="B46" s="53" t="s">
        <v>56</v>
      </c>
      <c r="C46" s="35">
        <v>59.3</v>
      </c>
      <c r="D46" s="37">
        <v>42.44</v>
      </c>
      <c r="E46" s="51">
        <v>7.6</v>
      </c>
      <c r="F46" s="61">
        <v>18</v>
      </c>
      <c r="G46" s="46">
        <v>0.0016620370370370372</v>
      </c>
      <c r="H46" s="37">
        <v>52</v>
      </c>
      <c r="I46" s="47">
        <v>0.001096064814814815</v>
      </c>
      <c r="J46" s="48">
        <v>0</v>
      </c>
      <c r="K46" s="49">
        <v>13</v>
      </c>
      <c r="L46" s="50">
        <v>36</v>
      </c>
      <c r="M46" s="51">
        <v>30</v>
      </c>
      <c r="N46" s="48">
        <v>53.299999999999976</v>
      </c>
      <c r="O46" s="49">
        <v>215</v>
      </c>
      <c r="P46" s="50">
        <v>14</v>
      </c>
      <c r="Q46" s="51">
        <v>508</v>
      </c>
      <c r="R46" s="48">
        <v>13</v>
      </c>
      <c r="S46" s="49">
        <v>6</v>
      </c>
      <c r="T46" s="50">
        <v>25</v>
      </c>
      <c r="U46" s="52">
        <v>211.29999999999998</v>
      </c>
    </row>
    <row r="47" spans="1:21" ht="12">
      <c r="A47" s="54" t="s">
        <v>113</v>
      </c>
      <c r="B47" s="53" t="s">
        <v>28</v>
      </c>
      <c r="C47" s="35">
        <v>59.4</v>
      </c>
      <c r="D47" s="37">
        <v>47.52</v>
      </c>
      <c r="E47" s="51">
        <v>7.3</v>
      </c>
      <c r="F47" s="61">
        <v>21</v>
      </c>
      <c r="G47" s="46">
        <v>0.0016875</v>
      </c>
      <c r="H47" s="37">
        <v>49</v>
      </c>
      <c r="I47" s="47">
        <v>0.0009918981481481482</v>
      </c>
      <c r="J47" s="48">
        <v>16</v>
      </c>
      <c r="K47" s="49">
        <v>15</v>
      </c>
      <c r="L47" s="50">
        <v>40</v>
      </c>
      <c r="M47" s="51">
        <v>12</v>
      </c>
      <c r="N47" s="48">
        <v>19.099999999999998</v>
      </c>
      <c r="O47" s="49">
        <v>226</v>
      </c>
      <c r="P47" s="50">
        <v>16</v>
      </c>
      <c r="Q47" s="51">
        <v>573</v>
      </c>
      <c r="R47" s="48">
        <v>19</v>
      </c>
      <c r="S47" s="49">
        <v>6</v>
      </c>
      <c r="T47" s="50">
        <v>25</v>
      </c>
      <c r="U47" s="52">
        <v>205.1</v>
      </c>
    </row>
    <row r="48" spans="1:21" ht="12">
      <c r="A48" s="54" t="s">
        <v>121</v>
      </c>
      <c r="B48" s="53" t="s">
        <v>56</v>
      </c>
      <c r="C48" s="35">
        <v>77.8</v>
      </c>
      <c r="D48" s="37">
        <v>57.24</v>
      </c>
      <c r="E48" s="51">
        <v>6.7</v>
      </c>
      <c r="F48" s="61">
        <v>27</v>
      </c>
      <c r="G48" s="46">
        <v>0.0017326388888888888</v>
      </c>
      <c r="H48" s="37">
        <v>43</v>
      </c>
      <c r="I48" s="47">
        <v>0.001099537037037037</v>
      </c>
      <c r="J48" s="48">
        <v>0</v>
      </c>
      <c r="K48" s="49">
        <v>12</v>
      </c>
      <c r="L48" s="50">
        <v>34</v>
      </c>
      <c r="M48" s="51">
        <v>18</v>
      </c>
      <c r="N48" s="48">
        <v>30.49999999999999</v>
      </c>
      <c r="O48" s="49">
        <v>244</v>
      </c>
      <c r="P48" s="50">
        <v>20</v>
      </c>
      <c r="Q48" s="51">
        <v>643</v>
      </c>
      <c r="R48" s="48">
        <v>26</v>
      </c>
      <c r="S48" s="49">
        <v>4</v>
      </c>
      <c r="T48" s="50">
        <v>9</v>
      </c>
      <c r="U48" s="52">
        <v>189.5</v>
      </c>
    </row>
    <row r="49" spans="1:21" ht="12">
      <c r="A49" s="54" t="s">
        <v>131</v>
      </c>
      <c r="B49" s="53" t="s">
        <v>36</v>
      </c>
      <c r="C49" s="35">
        <v>65.8</v>
      </c>
      <c r="D49" s="37">
        <v>47.64</v>
      </c>
      <c r="E49" s="51">
        <v>7.6</v>
      </c>
      <c r="F49" s="61">
        <v>18</v>
      </c>
      <c r="G49" s="46">
        <v>0.0018634259259259261</v>
      </c>
      <c r="H49" s="37">
        <v>27</v>
      </c>
      <c r="I49" s="47">
        <v>0.0009236111111111112</v>
      </c>
      <c r="J49" s="48">
        <v>35</v>
      </c>
      <c r="K49" s="49">
        <v>8</v>
      </c>
      <c r="L49" s="50">
        <v>23</v>
      </c>
      <c r="M49" s="51">
        <v>8</v>
      </c>
      <c r="N49" s="48">
        <v>11.5</v>
      </c>
      <c r="O49" s="49">
        <v>250</v>
      </c>
      <c r="P49" s="50">
        <v>22</v>
      </c>
      <c r="Q49" s="51">
        <v>601</v>
      </c>
      <c r="R49" s="48">
        <v>22</v>
      </c>
      <c r="S49" s="49">
        <v>6</v>
      </c>
      <c r="T49" s="50">
        <v>25</v>
      </c>
      <c r="U49" s="52">
        <v>183.5</v>
      </c>
    </row>
    <row r="50" spans="1:21" ht="12.75" thickBot="1">
      <c r="A50" s="74" t="s">
        <v>126</v>
      </c>
      <c r="B50" s="56" t="s">
        <v>127</v>
      </c>
      <c r="C50" s="57">
        <v>81</v>
      </c>
      <c r="D50" s="59">
        <v>59.8</v>
      </c>
      <c r="E50" s="62">
        <v>7.8</v>
      </c>
      <c r="F50" s="63">
        <v>16</v>
      </c>
      <c r="G50" s="60">
        <v>0.002010416666666667</v>
      </c>
      <c r="H50" s="59">
        <v>9</v>
      </c>
      <c r="I50" s="65">
        <v>0.0009131944444444443</v>
      </c>
      <c r="J50" s="58">
        <v>38</v>
      </c>
      <c r="K50" s="64">
        <v>6</v>
      </c>
      <c r="L50" s="67">
        <v>17</v>
      </c>
      <c r="M50" s="62">
        <v>12</v>
      </c>
      <c r="N50" s="58">
        <v>19.099999999999998</v>
      </c>
      <c r="O50" s="64">
        <v>220</v>
      </c>
      <c r="P50" s="67">
        <v>15</v>
      </c>
      <c r="Q50" s="62">
        <v>605</v>
      </c>
      <c r="R50" s="58">
        <v>22</v>
      </c>
      <c r="S50" s="64">
        <v>6</v>
      </c>
      <c r="T50" s="67">
        <v>25</v>
      </c>
      <c r="U50" s="68">
        <v>161.1</v>
      </c>
    </row>
    <row r="51" ht="12.75" thickBot="1"/>
    <row r="52" spans="1:21" ht="12">
      <c r="A52" s="38" t="s">
        <v>3</v>
      </c>
      <c r="B52" s="34" t="s">
        <v>14</v>
      </c>
      <c r="C52" s="34" t="s">
        <v>15</v>
      </c>
      <c r="D52" s="36" t="s">
        <v>16</v>
      </c>
      <c r="E52" s="39" t="s">
        <v>4</v>
      </c>
      <c r="F52" s="40" t="s">
        <v>5</v>
      </c>
      <c r="G52" s="41" t="s">
        <v>6</v>
      </c>
      <c r="H52" s="36" t="s">
        <v>5</v>
      </c>
      <c r="I52" s="39" t="s">
        <v>7</v>
      </c>
      <c r="J52" s="44" t="s">
        <v>5</v>
      </c>
      <c r="K52" s="42" t="s">
        <v>8</v>
      </c>
      <c r="L52" s="66" t="s">
        <v>5</v>
      </c>
      <c r="M52" s="45" t="s">
        <v>9</v>
      </c>
      <c r="N52" s="44" t="s">
        <v>5</v>
      </c>
      <c r="O52" s="42" t="s">
        <v>10</v>
      </c>
      <c r="P52" s="43" t="s">
        <v>5</v>
      </c>
      <c r="Q52" s="45" t="s">
        <v>11</v>
      </c>
      <c r="R52" s="44" t="s">
        <v>5</v>
      </c>
      <c r="S52" s="42" t="s">
        <v>12</v>
      </c>
      <c r="T52" s="43" t="s">
        <v>5</v>
      </c>
      <c r="U52" s="69" t="s">
        <v>13</v>
      </c>
    </row>
    <row r="53" spans="1:21" ht="12">
      <c r="A53" s="54" t="s">
        <v>133</v>
      </c>
      <c r="B53" s="53" t="s">
        <v>134</v>
      </c>
      <c r="C53" s="35">
        <v>69.1</v>
      </c>
      <c r="D53" s="37">
        <v>55.28</v>
      </c>
      <c r="E53" s="51">
        <v>6.8</v>
      </c>
      <c r="F53" s="61">
        <v>28</v>
      </c>
      <c r="G53" s="46">
        <v>0.0018032407407407407</v>
      </c>
      <c r="H53" s="37">
        <v>42</v>
      </c>
      <c r="I53" s="47">
        <v>0.0009513888888888889</v>
      </c>
      <c r="J53" s="48">
        <v>37</v>
      </c>
      <c r="K53" s="49">
        <v>25</v>
      </c>
      <c r="L53" s="50">
        <v>64</v>
      </c>
      <c r="M53" s="51">
        <v>28</v>
      </c>
      <c r="N53" s="48">
        <v>57.50000000000002</v>
      </c>
      <c r="O53" s="49">
        <v>250</v>
      </c>
      <c r="P53" s="50">
        <v>24</v>
      </c>
      <c r="Q53" s="51">
        <v>631</v>
      </c>
      <c r="R53" s="48">
        <v>27</v>
      </c>
      <c r="S53" s="49">
        <v>6</v>
      </c>
      <c r="T53" s="50">
        <v>25</v>
      </c>
      <c r="U53" s="52">
        <v>304.5</v>
      </c>
    </row>
    <row r="54" spans="1:21" ht="12">
      <c r="A54" s="54" t="s">
        <v>148</v>
      </c>
      <c r="B54" s="53" t="s">
        <v>149</v>
      </c>
      <c r="C54" s="35">
        <v>68.5</v>
      </c>
      <c r="D54" s="37">
        <v>49.800000000000004</v>
      </c>
      <c r="E54" s="51">
        <v>7.1</v>
      </c>
      <c r="F54" s="61">
        <v>25</v>
      </c>
      <c r="G54" s="46">
        <v>0.0017743055555555552</v>
      </c>
      <c r="H54" s="37">
        <v>45</v>
      </c>
      <c r="I54" s="47">
        <v>0.0008877314814814815</v>
      </c>
      <c r="J54" s="48">
        <v>55</v>
      </c>
      <c r="K54" s="49">
        <v>16</v>
      </c>
      <c r="L54" s="50">
        <v>46</v>
      </c>
      <c r="M54" s="51">
        <v>33</v>
      </c>
      <c r="N54" s="48">
        <v>68.00000000000001</v>
      </c>
      <c r="O54" s="49">
        <v>224</v>
      </c>
      <c r="P54" s="50">
        <v>18</v>
      </c>
      <c r="Q54" s="51">
        <v>546</v>
      </c>
      <c r="R54" s="48">
        <v>19</v>
      </c>
      <c r="S54" s="49">
        <v>6</v>
      </c>
      <c r="T54" s="50">
        <v>25</v>
      </c>
      <c r="U54" s="52">
        <v>301</v>
      </c>
    </row>
    <row r="55" spans="1:21" ht="12">
      <c r="A55" s="54" t="s">
        <v>132</v>
      </c>
      <c r="B55" s="53" t="s">
        <v>61</v>
      </c>
      <c r="C55" s="35">
        <v>57.3</v>
      </c>
      <c r="D55" s="37">
        <v>45.84</v>
      </c>
      <c r="E55" s="51">
        <v>7.2</v>
      </c>
      <c r="F55" s="61">
        <v>24</v>
      </c>
      <c r="G55" s="46">
        <v>0.001542824074074074</v>
      </c>
      <c r="H55" s="37">
        <v>74</v>
      </c>
      <c r="I55" s="47">
        <v>0.000886574074074074</v>
      </c>
      <c r="J55" s="48">
        <v>55</v>
      </c>
      <c r="K55" s="49">
        <v>18</v>
      </c>
      <c r="L55" s="50">
        <v>50</v>
      </c>
      <c r="M55" s="51">
        <v>12</v>
      </c>
      <c r="N55" s="48">
        <v>23.900000000000002</v>
      </c>
      <c r="O55" s="49">
        <v>230</v>
      </c>
      <c r="P55" s="50">
        <v>20</v>
      </c>
      <c r="Q55" s="51">
        <v>530</v>
      </c>
      <c r="R55" s="48">
        <v>18</v>
      </c>
      <c r="S55" s="49">
        <v>6</v>
      </c>
      <c r="T55" s="50">
        <v>25</v>
      </c>
      <c r="U55" s="52">
        <v>289.9</v>
      </c>
    </row>
    <row r="56" spans="1:21" ht="12">
      <c r="A56" s="54" t="s">
        <v>155</v>
      </c>
      <c r="B56" s="53" t="s">
        <v>26</v>
      </c>
      <c r="C56" s="35">
        <v>65</v>
      </c>
      <c r="D56" s="37">
        <v>47</v>
      </c>
      <c r="E56" s="51">
        <v>7.3</v>
      </c>
      <c r="F56" s="61">
        <v>23</v>
      </c>
      <c r="G56" s="46">
        <v>0.0017395833333333332</v>
      </c>
      <c r="H56" s="37">
        <v>50</v>
      </c>
      <c r="I56" s="47">
        <v>0.0009143518518518518</v>
      </c>
      <c r="J56" s="48">
        <v>48</v>
      </c>
      <c r="K56" s="49">
        <v>14</v>
      </c>
      <c r="L56" s="50">
        <v>42</v>
      </c>
      <c r="M56" s="51">
        <v>24</v>
      </c>
      <c r="N56" s="48">
        <v>49.100000000000016</v>
      </c>
      <c r="O56" s="49">
        <v>262</v>
      </c>
      <c r="P56" s="50">
        <v>27</v>
      </c>
      <c r="Q56" s="51">
        <v>568</v>
      </c>
      <c r="R56" s="48">
        <v>21</v>
      </c>
      <c r="S56" s="49">
        <v>6</v>
      </c>
      <c r="T56" s="50">
        <v>25</v>
      </c>
      <c r="U56" s="52">
        <v>285.1</v>
      </c>
    </row>
    <row r="57" spans="1:21" ht="12">
      <c r="A57" s="54" t="s">
        <v>143</v>
      </c>
      <c r="B57" s="53" t="s">
        <v>45</v>
      </c>
      <c r="C57" s="35">
        <v>63</v>
      </c>
      <c r="D57" s="37">
        <v>50.400000000000006</v>
      </c>
      <c r="E57" s="51">
        <v>7.2</v>
      </c>
      <c r="F57" s="61">
        <v>24</v>
      </c>
      <c r="G57" s="46">
        <v>0.0017719907407407409</v>
      </c>
      <c r="H57" s="37">
        <v>46</v>
      </c>
      <c r="I57" s="47">
        <v>0.0008969907407407407</v>
      </c>
      <c r="J57" s="48">
        <v>53</v>
      </c>
      <c r="K57" s="49">
        <v>13</v>
      </c>
      <c r="L57" s="50">
        <v>40</v>
      </c>
      <c r="M57" s="51">
        <v>23</v>
      </c>
      <c r="N57" s="48">
        <v>47.000000000000014</v>
      </c>
      <c r="O57" s="49">
        <v>262</v>
      </c>
      <c r="P57" s="50">
        <v>27</v>
      </c>
      <c r="Q57" s="51">
        <v>580</v>
      </c>
      <c r="R57" s="48">
        <v>22</v>
      </c>
      <c r="S57" s="49">
        <v>6</v>
      </c>
      <c r="T57" s="50">
        <v>25</v>
      </c>
      <c r="U57" s="52">
        <v>284</v>
      </c>
    </row>
    <row r="58" spans="1:21" ht="12">
      <c r="A58" s="54" t="s">
        <v>151</v>
      </c>
      <c r="B58" s="53" t="s">
        <v>67</v>
      </c>
      <c r="C58" s="35">
        <v>66.7</v>
      </c>
      <c r="D58" s="37">
        <v>48.36000000000001</v>
      </c>
      <c r="E58" s="51">
        <v>7.1</v>
      </c>
      <c r="F58" s="61">
        <v>25</v>
      </c>
      <c r="G58" s="46">
        <v>0.0017395833333333332</v>
      </c>
      <c r="H58" s="37">
        <v>50</v>
      </c>
      <c r="I58" s="47">
        <v>0.000787037037037037</v>
      </c>
      <c r="J58" s="48">
        <v>83</v>
      </c>
      <c r="K58" s="49">
        <v>10</v>
      </c>
      <c r="L58" s="50">
        <v>31</v>
      </c>
      <c r="M58" s="51">
        <v>10</v>
      </c>
      <c r="N58" s="48">
        <v>19.7</v>
      </c>
      <c r="O58" s="49">
        <v>262</v>
      </c>
      <c r="P58" s="50">
        <v>27</v>
      </c>
      <c r="Q58" s="51">
        <v>579</v>
      </c>
      <c r="R58" s="48">
        <v>22</v>
      </c>
      <c r="S58" s="49">
        <v>6</v>
      </c>
      <c r="T58" s="50">
        <v>25</v>
      </c>
      <c r="U58" s="52">
        <v>282.7</v>
      </c>
    </row>
    <row r="59" spans="1:21" ht="12">
      <c r="A59" s="54" t="s">
        <v>139</v>
      </c>
      <c r="B59" s="53" t="s">
        <v>28</v>
      </c>
      <c r="C59" s="35">
        <v>76.3</v>
      </c>
      <c r="D59" s="37">
        <v>61.04</v>
      </c>
      <c r="E59" s="51">
        <v>7</v>
      </c>
      <c r="F59" s="61">
        <v>26</v>
      </c>
      <c r="G59" s="46">
        <v>0.001769675925925926</v>
      </c>
      <c r="H59" s="37">
        <v>46</v>
      </c>
      <c r="I59" s="47">
        <v>0.0008969907407407407</v>
      </c>
      <c r="J59" s="48">
        <v>53</v>
      </c>
      <c r="K59" s="49">
        <v>17</v>
      </c>
      <c r="L59" s="50">
        <v>48</v>
      </c>
      <c r="M59" s="51">
        <v>18</v>
      </c>
      <c r="N59" s="48">
        <v>36.50000000000001</v>
      </c>
      <c r="O59" s="49">
        <v>235</v>
      </c>
      <c r="P59" s="50">
        <v>21</v>
      </c>
      <c r="Q59" s="51">
        <v>644</v>
      </c>
      <c r="R59" s="48">
        <v>28</v>
      </c>
      <c r="S59" s="49">
        <v>5</v>
      </c>
      <c r="T59" s="50">
        <v>17</v>
      </c>
      <c r="U59" s="52">
        <v>275.5</v>
      </c>
    </row>
    <row r="60" spans="1:21" ht="12">
      <c r="A60" s="54" t="s">
        <v>140</v>
      </c>
      <c r="B60" s="53" t="s">
        <v>75</v>
      </c>
      <c r="C60" s="35">
        <v>74.6</v>
      </c>
      <c r="D60" s="37">
        <v>59.68</v>
      </c>
      <c r="E60" s="51">
        <v>7</v>
      </c>
      <c r="F60" s="61">
        <v>26</v>
      </c>
      <c r="G60" s="46">
        <v>0.0017592592592592592</v>
      </c>
      <c r="H60" s="37">
        <v>47</v>
      </c>
      <c r="I60" s="47">
        <v>0.0009351851851851852</v>
      </c>
      <c r="J60" s="48">
        <v>42</v>
      </c>
      <c r="K60" s="49">
        <v>13</v>
      </c>
      <c r="L60" s="50">
        <v>40</v>
      </c>
      <c r="M60" s="51">
        <v>13</v>
      </c>
      <c r="N60" s="48">
        <v>26.000000000000004</v>
      </c>
      <c r="O60" s="49">
        <v>262</v>
      </c>
      <c r="P60" s="50">
        <v>27</v>
      </c>
      <c r="Q60" s="51">
        <v>632</v>
      </c>
      <c r="R60" s="48">
        <v>27</v>
      </c>
      <c r="S60" s="49">
        <v>6</v>
      </c>
      <c r="T60" s="50">
        <v>25</v>
      </c>
      <c r="U60" s="52">
        <v>260</v>
      </c>
    </row>
    <row r="61" spans="1:21" ht="12">
      <c r="A61" s="54" t="s">
        <v>156</v>
      </c>
      <c r="B61" s="53" t="s">
        <v>157</v>
      </c>
      <c r="C61" s="35">
        <v>69.6</v>
      </c>
      <c r="D61" s="37">
        <v>50.68</v>
      </c>
      <c r="E61" s="51">
        <v>7.2</v>
      </c>
      <c r="F61" s="61">
        <v>24</v>
      </c>
      <c r="G61" s="46">
        <v>0.0017199074074074072</v>
      </c>
      <c r="H61" s="37">
        <v>52</v>
      </c>
      <c r="I61" s="47">
        <v>0.0008912037037037036</v>
      </c>
      <c r="J61" s="48">
        <v>54</v>
      </c>
      <c r="K61" s="49">
        <v>9</v>
      </c>
      <c r="L61" s="50">
        <v>28</v>
      </c>
      <c r="M61" s="51">
        <v>19</v>
      </c>
      <c r="N61" s="48">
        <v>38.60000000000001</v>
      </c>
      <c r="O61" s="49">
        <v>219</v>
      </c>
      <c r="P61" s="50">
        <v>17</v>
      </c>
      <c r="Q61" s="51">
        <v>562</v>
      </c>
      <c r="R61" s="48">
        <v>21</v>
      </c>
      <c r="S61" s="49">
        <v>6</v>
      </c>
      <c r="T61" s="50">
        <v>25</v>
      </c>
      <c r="U61" s="52">
        <v>259.6</v>
      </c>
    </row>
    <row r="62" spans="1:21" ht="12">
      <c r="A62" s="54" t="s">
        <v>154</v>
      </c>
      <c r="B62" s="53" t="s">
        <v>124</v>
      </c>
      <c r="C62" s="35">
        <v>61</v>
      </c>
      <c r="D62" s="37">
        <v>43.800000000000004</v>
      </c>
      <c r="E62" s="51">
        <v>7.5</v>
      </c>
      <c r="F62" s="61">
        <v>21</v>
      </c>
      <c r="G62" s="46">
        <v>0.0018182870370370369</v>
      </c>
      <c r="H62" s="37">
        <v>40</v>
      </c>
      <c r="I62" s="47">
        <v>0.0009398148148148148</v>
      </c>
      <c r="J62" s="48">
        <v>41</v>
      </c>
      <c r="K62" s="49">
        <v>15</v>
      </c>
      <c r="L62" s="50">
        <v>44</v>
      </c>
      <c r="M62" s="51">
        <v>19</v>
      </c>
      <c r="N62" s="48">
        <v>38.60000000000001</v>
      </c>
      <c r="O62" s="49">
        <v>239</v>
      </c>
      <c r="P62" s="50">
        <v>22</v>
      </c>
      <c r="Q62" s="51">
        <v>522</v>
      </c>
      <c r="R62" s="48">
        <v>17</v>
      </c>
      <c r="S62" s="49">
        <v>6</v>
      </c>
      <c r="T62" s="50">
        <v>25</v>
      </c>
      <c r="U62" s="52">
        <v>248.60000000000002</v>
      </c>
    </row>
    <row r="63" spans="1:21" ht="12">
      <c r="A63" s="54" t="s">
        <v>141</v>
      </c>
      <c r="B63" s="53" t="s">
        <v>134</v>
      </c>
      <c r="C63" s="35">
        <v>54</v>
      </c>
      <c r="D63" s="37">
        <v>43.2</v>
      </c>
      <c r="E63" s="51">
        <v>6.9</v>
      </c>
      <c r="F63" s="61">
        <v>27</v>
      </c>
      <c r="G63" s="46">
        <v>0.0016516203703703704</v>
      </c>
      <c r="H63" s="37">
        <v>60</v>
      </c>
      <c r="I63" s="47">
        <v>0.0010925925925925925</v>
      </c>
      <c r="J63" s="48">
        <v>0</v>
      </c>
      <c r="K63" s="49">
        <v>15</v>
      </c>
      <c r="L63" s="50">
        <v>44</v>
      </c>
      <c r="M63" s="51">
        <v>16</v>
      </c>
      <c r="N63" s="48">
        <v>32.300000000000004</v>
      </c>
      <c r="O63" s="49">
        <v>228</v>
      </c>
      <c r="P63" s="50">
        <v>19</v>
      </c>
      <c r="Q63" s="51">
        <v>552</v>
      </c>
      <c r="R63" s="48">
        <v>20</v>
      </c>
      <c r="S63" s="49">
        <v>6</v>
      </c>
      <c r="T63" s="50">
        <v>25</v>
      </c>
      <c r="U63" s="52">
        <v>227.3</v>
      </c>
    </row>
    <row r="64" spans="1:21" ht="12">
      <c r="A64" s="54" t="s">
        <v>135</v>
      </c>
      <c r="B64" s="53" t="s">
        <v>61</v>
      </c>
      <c r="C64" s="35">
        <v>62</v>
      </c>
      <c r="D64" s="37">
        <v>49.6</v>
      </c>
      <c r="E64" s="51">
        <v>7.5</v>
      </c>
      <c r="F64" s="61">
        <v>21</v>
      </c>
      <c r="G64" s="46">
        <v>0.0017523148148148148</v>
      </c>
      <c r="H64" s="37">
        <v>48</v>
      </c>
      <c r="I64" s="47">
        <v>0.001017361111111111</v>
      </c>
      <c r="J64" s="48">
        <v>19</v>
      </c>
      <c r="K64" s="49">
        <v>12</v>
      </c>
      <c r="L64" s="50">
        <v>37</v>
      </c>
      <c r="M64" s="51">
        <v>16</v>
      </c>
      <c r="N64" s="48">
        <v>32.300000000000004</v>
      </c>
      <c r="O64" s="49">
        <v>228</v>
      </c>
      <c r="P64" s="50">
        <v>19</v>
      </c>
      <c r="Q64" s="51">
        <v>586</v>
      </c>
      <c r="R64" s="48">
        <v>23</v>
      </c>
      <c r="S64" s="49">
        <v>6</v>
      </c>
      <c r="T64" s="50">
        <v>25</v>
      </c>
      <c r="U64" s="52">
        <v>224.3</v>
      </c>
    </row>
    <row r="65" spans="1:21" ht="12">
      <c r="A65" s="54" t="s">
        <v>152</v>
      </c>
      <c r="B65" s="53" t="s">
        <v>107</v>
      </c>
      <c r="C65" s="35">
        <v>61.3</v>
      </c>
      <c r="D65" s="37">
        <v>44.04</v>
      </c>
      <c r="E65" s="51">
        <v>7.5</v>
      </c>
      <c r="F65" s="61">
        <v>21</v>
      </c>
      <c r="G65" s="46">
        <v>0.0018946759259259262</v>
      </c>
      <c r="H65" s="37">
        <v>30</v>
      </c>
      <c r="I65" s="47"/>
      <c r="J65" s="48"/>
      <c r="K65" s="49">
        <v>20</v>
      </c>
      <c r="L65" s="50">
        <v>54</v>
      </c>
      <c r="M65" s="51">
        <v>25</v>
      </c>
      <c r="N65" s="48">
        <v>51.20000000000002</v>
      </c>
      <c r="O65" s="49">
        <v>229</v>
      </c>
      <c r="P65" s="50">
        <v>20</v>
      </c>
      <c r="Q65" s="51">
        <v>585</v>
      </c>
      <c r="R65" s="48">
        <v>23</v>
      </c>
      <c r="S65" s="49">
        <v>6</v>
      </c>
      <c r="T65" s="50">
        <v>25</v>
      </c>
      <c r="U65" s="52">
        <v>224.20000000000002</v>
      </c>
    </row>
    <row r="66" spans="1:21" ht="12">
      <c r="A66" s="54" t="s">
        <v>136</v>
      </c>
      <c r="B66" s="53" t="s">
        <v>28</v>
      </c>
      <c r="C66" s="35">
        <v>68.3</v>
      </c>
      <c r="D66" s="37">
        <v>54.64</v>
      </c>
      <c r="E66" s="51">
        <v>7.6</v>
      </c>
      <c r="F66" s="61">
        <v>20</v>
      </c>
      <c r="G66" s="46">
        <v>0.0018668981481481481</v>
      </c>
      <c r="H66" s="37">
        <v>34</v>
      </c>
      <c r="I66" s="47">
        <v>0.0009259259259259259</v>
      </c>
      <c r="J66" s="48">
        <v>45</v>
      </c>
      <c r="K66" s="49">
        <v>16</v>
      </c>
      <c r="L66" s="50">
        <v>46</v>
      </c>
      <c r="M66" s="51">
        <v>9</v>
      </c>
      <c r="N66" s="48">
        <v>17.599999999999998</v>
      </c>
      <c r="O66" s="49">
        <v>209</v>
      </c>
      <c r="P66" s="50">
        <v>15</v>
      </c>
      <c r="Q66" s="51">
        <v>560</v>
      </c>
      <c r="R66" s="48">
        <v>21</v>
      </c>
      <c r="S66" s="49">
        <v>6</v>
      </c>
      <c r="T66" s="50">
        <v>25</v>
      </c>
      <c r="U66" s="52">
        <v>223.6</v>
      </c>
    </row>
    <row r="67" spans="1:21" ht="12">
      <c r="A67" s="54" t="s">
        <v>142</v>
      </c>
      <c r="B67" s="53" t="s">
        <v>134</v>
      </c>
      <c r="C67" s="35">
        <v>52.1</v>
      </c>
      <c r="D67" s="37">
        <v>41.68000000000001</v>
      </c>
      <c r="E67" s="51">
        <v>7.3</v>
      </c>
      <c r="F67" s="61">
        <v>23</v>
      </c>
      <c r="G67" s="46">
        <v>0.0016423611111111111</v>
      </c>
      <c r="H67" s="37">
        <v>62</v>
      </c>
      <c r="I67" s="47">
        <v>0.001113425925925926</v>
      </c>
      <c r="J67" s="48">
        <v>0</v>
      </c>
      <c r="K67" s="49">
        <v>15</v>
      </c>
      <c r="L67" s="50">
        <v>44</v>
      </c>
      <c r="M67" s="51">
        <v>16</v>
      </c>
      <c r="N67" s="48">
        <v>32.300000000000004</v>
      </c>
      <c r="O67" s="49">
        <v>230</v>
      </c>
      <c r="P67" s="50">
        <v>20</v>
      </c>
      <c r="Q67" s="51">
        <v>499</v>
      </c>
      <c r="R67" s="48">
        <v>15</v>
      </c>
      <c r="S67" s="49">
        <v>5.5</v>
      </c>
      <c r="T67" s="50">
        <v>21</v>
      </c>
      <c r="U67" s="52">
        <v>217.3</v>
      </c>
    </row>
    <row r="68" spans="1:21" ht="12">
      <c r="A68" s="54" t="s">
        <v>137</v>
      </c>
      <c r="B68" s="53" t="s">
        <v>138</v>
      </c>
      <c r="C68" s="35">
        <v>67.2</v>
      </c>
      <c r="D68" s="37">
        <v>53.760000000000005</v>
      </c>
      <c r="E68" s="51">
        <v>7</v>
      </c>
      <c r="F68" s="61">
        <v>26</v>
      </c>
      <c r="G68" s="46">
        <v>0.0017048611111111112</v>
      </c>
      <c r="H68" s="37">
        <v>54</v>
      </c>
      <c r="I68" s="47">
        <v>0.0010972222222222223</v>
      </c>
      <c r="J68" s="48">
        <v>0</v>
      </c>
      <c r="K68" s="49">
        <v>15</v>
      </c>
      <c r="L68" s="50">
        <v>44</v>
      </c>
      <c r="M68" s="51">
        <v>16</v>
      </c>
      <c r="N68" s="48">
        <v>32.300000000000004</v>
      </c>
      <c r="O68" s="49">
        <v>236</v>
      </c>
      <c r="P68" s="50">
        <v>21</v>
      </c>
      <c r="Q68" s="51">
        <v>560</v>
      </c>
      <c r="R68" s="48">
        <v>21</v>
      </c>
      <c r="S68" s="49">
        <v>5</v>
      </c>
      <c r="T68" s="50">
        <v>17</v>
      </c>
      <c r="U68" s="52">
        <v>215.3</v>
      </c>
    </row>
    <row r="69" spans="1:21" ht="12">
      <c r="A69" s="54" t="s">
        <v>158</v>
      </c>
      <c r="B69" s="53" t="s">
        <v>27</v>
      </c>
      <c r="C69" s="35">
        <v>57.9</v>
      </c>
      <c r="D69" s="37">
        <v>41.32</v>
      </c>
      <c r="E69" s="51">
        <v>7.9</v>
      </c>
      <c r="F69" s="61">
        <v>17</v>
      </c>
      <c r="G69" s="46">
        <v>0.0019050925925925926</v>
      </c>
      <c r="H69" s="37">
        <v>29</v>
      </c>
      <c r="I69" s="47">
        <v>0.0010196759259259258</v>
      </c>
      <c r="J69" s="48">
        <v>19</v>
      </c>
      <c r="K69" s="49">
        <v>11</v>
      </c>
      <c r="L69" s="50">
        <v>34</v>
      </c>
      <c r="M69" s="51">
        <v>26</v>
      </c>
      <c r="N69" s="48">
        <v>53.30000000000002</v>
      </c>
      <c r="O69" s="49">
        <v>223</v>
      </c>
      <c r="P69" s="50">
        <v>18</v>
      </c>
      <c r="Q69" s="51">
        <v>533</v>
      </c>
      <c r="R69" s="48">
        <v>18</v>
      </c>
      <c r="S69" s="49">
        <v>6</v>
      </c>
      <c r="T69" s="50">
        <v>25</v>
      </c>
      <c r="U69" s="52">
        <v>213.3</v>
      </c>
    </row>
    <row r="70" spans="1:21" ht="12">
      <c r="A70" s="54" t="s">
        <v>144</v>
      </c>
      <c r="B70" s="53" t="s">
        <v>88</v>
      </c>
      <c r="C70" s="35">
        <v>60.5</v>
      </c>
      <c r="D70" s="37">
        <v>43.400000000000006</v>
      </c>
      <c r="E70" s="51">
        <v>7.7</v>
      </c>
      <c r="F70" s="61">
        <v>19</v>
      </c>
      <c r="G70" s="46">
        <v>0.0018564814814814815</v>
      </c>
      <c r="H70" s="37">
        <v>35</v>
      </c>
      <c r="I70" s="47">
        <v>0.0009282407407407408</v>
      </c>
      <c r="J70" s="48">
        <v>44</v>
      </c>
      <c r="K70" s="49">
        <v>13</v>
      </c>
      <c r="L70" s="50">
        <v>40</v>
      </c>
      <c r="M70" s="51">
        <v>20</v>
      </c>
      <c r="N70" s="48">
        <v>40.70000000000001</v>
      </c>
      <c r="O70" s="49">
        <v>217</v>
      </c>
      <c r="P70" s="50">
        <v>17</v>
      </c>
      <c r="Q70" s="51">
        <v>515</v>
      </c>
      <c r="R70" s="48">
        <v>16</v>
      </c>
      <c r="S70" s="49">
        <v>2</v>
      </c>
      <c r="T70" s="50">
        <v>0</v>
      </c>
      <c r="U70" s="52">
        <v>211.70000000000002</v>
      </c>
    </row>
    <row r="71" spans="1:21" ht="12">
      <c r="A71" s="54" t="s">
        <v>150</v>
      </c>
      <c r="B71" s="53" t="s">
        <v>24</v>
      </c>
      <c r="C71" s="35">
        <v>61.3</v>
      </c>
      <c r="D71" s="37">
        <v>44.04</v>
      </c>
      <c r="E71" s="51">
        <v>7.7</v>
      </c>
      <c r="F71" s="61">
        <v>19</v>
      </c>
      <c r="G71" s="46">
        <v>0.0016747685185185184</v>
      </c>
      <c r="H71" s="37">
        <v>58</v>
      </c>
      <c r="I71" s="47">
        <v>0.001099537037037037</v>
      </c>
      <c r="J71" s="48">
        <v>0</v>
      </c>
      <c r="K71" s="49">
        <v>8</v>
      </c>
      <c r="L71" s="50">
        <v>25</v>
      </c>
      <c r="M71" s="51">
        <v>19</v>
      </c>
      <c r="N71" s="48">
        <v>38.60000000000001</v>
      </c>
      <c r="O71" s="49">
        <v>235</v>
      </c>
      <c r="P71" s="50">
        <v>21</v>
      </c>
      <c r="Q71" s="51">
        <v>562</v>
      </c>
      <c r="R71" s="48">
        <v>21</v>
      </c>
      <c r="S71" s="49">
        <v>4.5</v>
      </c>
      <c r="T71" s="50">
        <v>13</v>
      </c>
      <c r="U71" s="52">
        <v>195.60000000000002</v>
      </c>
    </row>
    <row r="72" spans="1:21" ht="12">
      <c r="A72" s="54" t="s">
        <v>153</v>
      </c>
      <c r="B72" s="53" t="s">
        <v>33</v>
      </c>
      <c r="C72" s="35">
        <v>77.3</v>
      </c>
      <c r="D72" s="37">
        <v>56.84</v>
      </c>
      <c r="E72" s="51">
        <v>7.8</v>
      </c>
      <c r="F72" s="61">
        <v>18</v>
      </c>
      <c r="G72" s="46">
        <v>0.0018020833333333335</v>
      </c>
      <c r="H72" s="37">
        <v>42</v>
      </c>
      <c r="I72" s="47">
        <v>0.001005787037037037</v>
      </c>
      <c r="J72" s="48">
        <v>22</v>
      </c>
      <c r="K72" s="49">
        <v>5</v>
      </c>
      <c r="L72" s="50">
        <v>16</v>
      </c>
      <c r="M72" s="51">
        <v>11</v>
      </c>
      <c r="N72" s="48">
        <v>21.8</v>
      </c>
      <c r="O72" s="49">
        <v>224</v>
      </c>
      <c r="P72" s="50">
        <v>18</v>
      </c>
      <c r="Q72" s="51">
        <v>585</v>
      </c>
      <c r="R72" s="48">
        <v>23</v>
      </c>
      <c r="S72" s="49">
        <v>6</v>
      </c>
      <c r="T72" s="50">
        <v>25</v>
      </c>
      <c r="U72" s="52">
        <v>185.8</v>
      </c>
    </row>
    <row r="73" spans="1:21" ht="12">
      <c r="A73" s="54" t="s">
        <v>145</v>
      </c>
      <c r="B73" s="53" t="s">
        <v>27</v>
      </c>
      <c r="C73" s="35">
        <v>56</v>
      </c>
      <c r="D73" s="37">
        <v>39.800000000000004</v>
      </c>
      <c r="E73" s="51">
        <v>7.5</v>
      </c>
      <c r="F73" s="61">
        <v>21</v>
      </c>
      <c r="G73" s="46">
        <v>0.0019212962962962962</v>
      </c>
      <c r="H73" s="37">
        <v>27</v>
      </c>
      <c r="I73" s="47">
        <v>0.0011238425925925927</v>
      </c>
      <c r="J73" s="48">
        <v>0</v>
      </c>
      <c r="K73" s="49">
        <v>9</v>
      </c>
      <c r="L73" s="50">
        <v>28</v>
      </c>
      <c r="M73" s="51">
        <v>20</v>
      </c>
      <c r="N73" s="48">
        <v>40.70000000000001</v>
      </c>
      <c r="O73" s="49">
        <v>230</v>
      </c>
      <c r="P73" s="50">
        <v>20</v>
      </c>
      <c r="Q73" s="51">
        <v>526</v>
      </c>
      <c r="R73" s="48">
        <v>17</v>
      </c>
      <c r="S73" s="49">
        <v>4.5</v>
      </c>
      <c r="T73" s="50">
        <v>13</v>
      </c>
      <c r="U73" s="52">
        <v>166.70000000000002</v>
      </c>
    </row>
    <row r="74" spans="1:21" ht="12.75" thickBot="1">
      <c r="A74" s="74" t="s">
        <v>146</v>
      </c>
      <c r="B74" s="56" t="s">
        <v>147</v>
      </c>
      <c r="C74" s="57">
        <v>76.7</v>
      </c>
      <c r="D74" s="59">
        <v>56.36000000000001</v>
      </c>
      <c r="E74" s="62">
        <v>7.7</v>
      </c>
      <c r="F74" s="63">
        <v>19</v>
      </c>
      <c r="G74" s="60">
        <v>0.0018796296296296295</v>
      </c>
      <c r="H74" s="59">
        <v>32</v>
      </c>
      <c r="I74" s="65">
        <v>0.0011481481481481481</v>
      </c>
      <c r="J74" s="58">
        <v>0</v>
      </c>
      <c r="K74" s="64">
        <v>9</v>
      </c>
      <c r="L74" s="67">
        <v>28</v>
      </c>
      <c r="M74" s="62">
        <v>2</v>
      </c>
      <c r="N74" s="58">
        <v>3</v>
      </c>
      <c r="O74" s="64">
        <v>231</v>
      </c>
      <c r="P74" s="67">
        <v>20</v>
      </c>
      <c r="Q74" s="62">
        <v>638</v>
      </c>
      <c r="R74" s="58">
        <v>28</v>
      </c>
      <c r="S74" s="64">
        <v>6</v>
      </c>
      <c r="T74" s="67">
        <v>25</v>
      </c>
      <c r="U74" s="68">
        <v>155</v>
      </c>
    </row>
  </sheetData>
  <sheetProtection/>
  <printOptions/>
  <pageMargins left="0.7" right="0.7" top="0.787401575" bottom="0.787401575" header="0.3" footer="0.3"/>
  <pageSetup horizontalDpi="360" verticalDpi="36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C1">
      <selection activeCell="V14" sqref="V14"/>
    </sheetView>
  </sheetViews>
  <sheetFormatPr defaultColWidth="9.140625" defaultRowHeight="12.75"/>
  <cols>
    <col min="1" max="1" width="24.00390625" style="0" customWidth="1"/>
    <col min="2" max="2" width="5.421875" style="0" customWidth="1"/>
    <col min="3" max="3" width="5.8515625" style="0" customWidth="1"/>
    <col min="4" max="4" width="5.421875" style="0" customWidth="1"/>
    <col min="5" max="5" width="5.57421875" style="0" customWidth="1"/>
    <col min="6" max="6" width="6.00390625" style="0" customWidth="1"/>
    <col min="8" max="8" width="6.00390625" style="0" customWidth="1"/>
    <col min="10" max="10" width="6.00390625" style="0" customWidth="1"/>
    <col min="11" max="11" width="6.421875" style="0" customWidth="1"/>
    <col min="12" max="12" width="6.00390625" style="0" customWidth="1"/>
    <col min="13" max="13" width="6.421875" style="0" customWidth="1"/>
    <col min="14" max="14" width="6.00390625" style="0" customWidth="1"/>
    <col min="15" max="15" width="6.421875" style="0" customWidth="1"/>
    <col min="16" max="16" width="5.140625" style="0" customWidth="1"/>
    <col min="18" max="18" width="5.140625" style="0" customWidth="1"/>
    <col min="19" max="19" width="9.57421875" style="0" bestFit="1" customWidth="1"/>
    <col min="20" max="20" width="5.140625" style="0" customWidth="1"/>
    <col min="21" max="21" width="7.28125" style="0" customWidth="1"/>
  </cols>
  <sheetData>
    <row r="1" spans="1:22" ht="12">
      <c r="A1" s="38" t="s">
        <v>3</v>
      </c>
      <c r="B1" s="34" t="s">
        <v>14</v>
      </c>
      <c r="C1" s="34" t="s">
        <v>15</v>
      </c>
      <c r="D1" s="36" t="s">
        <v>16</v>
      </c>
      <c r="E1" s="39" t="s">
        <v>4</v>
      </c>
      <c r="F1" s="40" t="s">
        <v>5</v>
      </c>
      <c r="G1" s="41" t="s">
        <v>6</v>
      </c>
      <c r="H1" s="36" t="s">
        <v>5</v>
      </c>
      <c r="I1" s="39" t="s">
        <v>7</v>
      </c>
      <c r="J1" s="44" t="s">
        <v>5</v>
      </c>
      <c r="K1" s="42" t="s">
        <v>8</v>
      </c>
      <c r="L1" s="66" t="s">
        <v>5</v>
      </c>
      <c r="M1" s="45" t="s">
        <v>9</v>
      </c>
      <c r="N1" s="44" t="s">
        <v>5</v>
      </c>
      <c r="O1" s="42" t="s">
        <v>10</v>
      </c>
      <c r="P1" s="43" t="s">
        <v>5</v>
      </c>
      <c r="Q1" s="45" t="s">
        <v>11</v>
      </c>
      <c r="R1" s="44" t="s">
        <v>5</v>
      </c>
      <c r="S1" s="42" t="s">
        <v>12</v>
      </c>
      <c r="T1" s="43" t="s">
        <v>5</v>
      </c>
      <c r="U1" s="69" t="s">
        <v>13</v>
      </c>
      <c r="V1" s="41"/>
    </row>
    <row r="2" spans="1:21" ht="12">
      <c r="A2" s="71" t="s">
        <v>22</v>
      </c>
      <c r="B2" s="53" t="s">
        <v>28</v>
      </c>
      <c r="C2" s="35">
        <v>60</v>
      </c>
      <c r="D2" s="37">
        <v>48</v>
      </c>
      <c r="E2" s="51">
        <v>7.3</v>
      </c>
      <c r="F2" s="61">
        <f>INDEX('50Ž'!$A$2:$A$34,MATCH(E2,'50Ž'!$B$2:$B$34))</f>
        <v>24</v>
      </c>
      <c r="G2" s="46">
        <v>0.0017094907407407408</v>
      </c>
      <c r="H2" s="37">
        <f>INDEX('800Ž'!$A$2:$A$76,MATCH(G2,'800Ž'!$B$2:$B$76))-1</f>
        <v>61</v>
      </c>
      <c r="I2" s="47">
        <v>0.0008622685185185186</v>
      </c>
      <c r="J2" s="48">
        <f>INDEX('100Ž'!$A$2:$A$91,MATCH(I2,'100Ž'!$B$2:$B$91))-1</f>
        <v>58</v>
      </c>
      <c r="K2" s="49">
        <v>16</v>
      </c>
      <c r="L2" s="50">
        <f>INDEX('sh-Ž'!$A$2:$A$21,MATCH(K2,'sh-Ž'!$B$2:$B$21,-1))</f>
        <v>50</v>
      </c>
      <c r="M2" s="51"/>
      <c r="N2" s="48"/>
      <c r="O2" s="49">
        <v>240</v>
      </c>
      <c r="P2" s="50">
        <f>INDEX('sk-Ž'!$A$2:$A$34,MATCH(O2,'sk-Ž'!$B$2:$B$34,-1))-1</f>
        <v>21</v>
      </c>
      <c r="Q2" s="51">
        <v>525</v>
      </c>
      <c r="R2" s="48">
        <f>INDEX('hod-Ž'!$A$2:$A$34,MATCH(Q2,'hod-Ž'!$B$2:$B$34,-1))-1</f>
        <v>19</v>
      </c>
      <c r="S2" s="49">
        <v>6</v>
      </c>
      <c r="T2" s="50">
        <f>INDEX(pobyblivost!$A$2:$A$8,MATCH(S2,pobyblivost!$B$2:$B$8,-1))</f>
        <v>25</v>
      </c>
      <c r="U2" s="52">
        <f>SUM(F2,H2,J2,L2,N2,P2,R2,T2)</f>
        <v>258</v>
      </c>
    </row>
    <row r="3" spans="1:21" ht="12">
      <c r="A3" s="55" t="s">
        <v>21</v>
      </c>
      <c r="B3" s="53" t="s">
        <v>27</v>
      </c>
      <c r="C3" s="35">
        <v>79</v>
      </c>
      <c r="D3" s="37">
        <v>58.2</v>
      </c>
      <c r="E3" s="51">
        <v>8.2</v>
      </c>
      <c r="F3" s="61">
        <f>INDEX('50Ž'!$A$2:$A$34,MATCH(E3,'50Ž'!$B$2:$B$34))</f>
        <v>15</v>
      </c>
      <c r="G3" s="46">
        <v>0.0018333333333333335</v>
      </c>
      <c r="H3" s="37">
        <f>INDEX('800Ž'!$A$2:$A$76,MATCH(G3,'800Ž'!$B$2:$B$76))-1</f>
        <v>47</v>
      </c>
      <c r="I3" s="47">
        <v>0.0009201388888888889</v>
      </c>
      <c r="J3" s="48">
        <f>INDEX('100Ž'!$A$2:$A$91,MATCH(I3,'100Ž'!$B$2:$B$91))-1</f>
        <v>43</v>
      </c>
      <c r="K3" s="49">
        <v>10</v>
      </c>
      <c r="L3" s="50">
        <f>INDEX('sh-Ž'!$A$2:$A$21,MATCH(K3,'sh-Ž'!$B$2:$B$21,-1))</f>
        <v>32</v>
      </c>
      <c r="M3" s="51">
        <v>19</v>
      </c>
      <c r="N3" s="48">
        <f>INDEX('b-Ž'!$A$22:$A$51,MATCH(M3,'b-Ž'!$B$22:$B$51,-1))</f>
        <v>48.49999999999999</v>
      </c>
      <c r="O3" s="49">
        <v>193</v>
      </c>
      <c r="P3" s="50">
        <f>INDEX('sk-Ž'!$A$2:$A$34,MATCH(O3,'sk-Ž'!$B$2:$B$34,-1))-1</f>
        <v>11</v>
      </c>
      <c r="Q3" s="51">
        <v>555</v>
      </c>
      <c r="R3" s="48">
        <f>INDEX('hod-Ž'!$A$2:$A$34,MATCH(Q3,'hod-Ž'!$B$2:$B$34,-1))-1</f>
        <v>21</v>
      </c>
      <c r="S3" s="49">
        <v>6</v>
      </c>
      <c r="T3" s="50">
        <f>INDEX(pobyblivost!$A$2:$A$8,MATCH(S3,pobyblivost!$B$2:$B$8,-1))</f>
        <v>25</v>
      </c>
      <c r="U3" s="52">
        <f>SUM(F3,H3,J3,L3,N3,P3,R3,T3)</f>
        <v>242.5</v>
      </c>
    </row>
    <row r="4" spans="1:21" ht="12">
      <c r="A4" s="54" t="s">
        <v>17</v>
      </c>
      <c r="B4" s="53" t="s">
        <v>23</v>
      </c>
      <c r="C4" s="35">
        <v>58.4</v>
      </c>
      <c r="D4" s="37">
        <v>46.72</v>
      </c>
      <c r="E4" s="51">
        <v>8</v>
      </c>
      <c r="F4" s="61">
        <f>INDEX('50Ž'!$A$2:$A$34,MATCH(E4,'50Ž'!$B$2:$B$34))</f>
        <v>17</v>
      </c>
      <c r="G4" s="46">
        <v>0.0018518518518518517</v>
      </c>
      <c r="H4" s="37">
        <f>INDEX('800Ž'!$A$2:$A$76,MATCH(G4,'800Ž'!$B$2:$B$76))-1</f>
        <v>45</v>
      </c>
      <c r="I4" s="47">
        <v>0.0009664351851851852</v>
      </c>
      <c r="J4" s="48">
        <f>INDEX('100Ž'!$A$2:$A$91,MATCH(I4,'100Ž'!$B$2:$B$91))-1</f>
        <v>32</v>
      </c>
      <c r="K4" s="49">
        <v>12</v>
      </c>
      <c r="L4" s="50">
        <f>INDEX('sh-Ž'!$A$2:$A$21,MATCH(K4,'sh-Ž'!$B$2:$B$21,-1))</f>
        <v>38</v>
      </c>
      <c r="M4" s="51">
        <v>15</v>
      </c>
      <c r="N4" s="48">
        <f>INDEX('b-Ž'!$A$22:$A$51,MATCH(M4,'b-Ž'!$B$22:$B$51,-1))</f>
        <v>38.8</v>
      </c>
      <c r="O4" s="49">
        <v>223</v>
      </c>
      <c r="P4" s="50">
        <f>INDEX('sk-Ž'!$A$2:$A$34,MATCH(O4,'sk-Ž'!$B$2:$B$34,-1))-1</f>
        <v>17</v>
      </c>
      <c r="Q4" s="51">
        <v>545</v>
      </c>
      <c r="R4" s="48">
        <f>INDEX('hod-Ž'!$A$2:$A$34,MATCH(Q4,'hod-Ž'!$B$2:$B$34,-1))-1</f>
        <v>20</v>
      </c>
      <c r="S4" s="49">
        <v>5</v>
      </c>
      <c r="T4" s="50">
        <f>INDEX(pobyblivost!$A$2:$A$8,MATCH(S4,pobyblivost!$B$2:$B$8,-1))</f>
        <v>17</v>
      </c>
      <c r="U4" s="52">
        <f>SUM(F4,H4,J4,L4,N4,P4,R4,T4)</f>
        <v>224.8</v>
      </c>
    </row>
    <row r="5" spans="1:21" ht="12">
      <c r="A5" s="55" t="s">
        <v>20</v>
      </c>
      <c r="B5" s="53" t="s">
        <v>26</v>
      </c>
      <c r="C5" s="35">
        <v>65</v>
      </c>
      <c r="D5" s="37">
        <v>47</v>
      </c>
      <c r="E5" s="51">
        <v>8.8</v>
      </c>
      <c r="F5" s="61">
        <f>INDEX('50Ž'!$A$2:$A$34,MATCH(E5,'50Ž'!$B$2:$B$34))</f>
        <v>9</v>
      </c>
      <c r="G5" s="46">
        <v>0.0019895833333333332</v>
      </c>
      <c r="H5" s="37">
        <f>INDEX('800Ž'!$A$2:$A$76,MATCH(G5,'800Ž'!$B$2:$B$76))-1</f>
        <v>30</v>
      </c>
      <c r="I5" s="47">
        <v>0.0009872685185185186</v>
      </c>
      <c r="J5" s="48">
        <f>INDEX('100Ž'!$A$2:$A$91,MATCH(I5,'100Ž'!$B$2:$B$91))-1</f>
        <v>27</v>
      </c>
      <c r="K5" s="49">
        <v>9</v>
      </c>
      <c r="L5" s="50">
        <f>INDEX('sh-Ž'!$A$2:$A$21,MATCH(K5,'sh-Ž'!$B$2:$B$21,-1))</f>
        <v>29</v>
      </c>
      <c r="M5" s="51">
        <v>20</v>
      </c>
      <c r="N5" s="48">
        <f>INDEX('b-Ž'!$A$22:$A$51,MATCH(M5,'b-Ž'!$B$22:$B$51,-1))</f>
        <v>50.89999999999999</v>
      </c>
      <c r="O5" s="49">
        <v>205</v>
      </c>
      <c r="P5" s="50">
        <f>INDEX('sk-Ž'!$A$2:$A$34,MATCH(O5,'sk-Ž'!$B$2:$B$34,-1))-1</f>
        <v>13</v>
      </c>
      <c r="Q5" s="51">
        <v>472</v>
      </c>
      <c r="R5" s="48">
        <f>INDEX('hod-Ž'!$A$2:$A$34,MATCH(Q5,'hod-Ž'!$B$2:$B$34,-1))-1</f>
        <v>13</v>
      </c>
      <c r="S5" s="49">
        <v>6</v>
      </c>
      <c r="T5" s="50">
        <f>INDEX(pobyblivost!$A$2:$A$8,MATCH(S5,pobyblivost!$B$2:$B$8,-1))</f>
        <v>25</v>
      </c>
      <c r="U5" s="52">
        <f>SUM(F5,H5,J5,L5,N5,P5,R5,T5)</f>
        <v>196.89999999999998</v>
      </c>
    </row>
    <row r="6" spans="1:21" ht="12">
      <c r="A6" s="55" t="s">
        <v>18</v>
      </c>
      <c r="B6" s="53" t="s">
        <v>24</v>
      </c>
      <c r="C6" s="35">
        <v>70</v>
      </c>
      <c r="D6" s="37">
        <v>51</v>
      </c>
      <c r="E6" s="51">
        <v>8</v>
      </c>
      <c r="F6" s="61">
        <f>INDEX('50Ž'!$A$2:$A$34,MATCH(E6,'50Ž'!$B$2:$B$34))</f>
        <v>17</v>
      </c>
      <c r="G6" s="46">
        <v>0.0019050925925925926</v>
      </c>
      <c r="H6" s="37">
        <f>INDEX('800Ž'!$A$2:$A$76,MATCH(G6,'800Ž'!$B$2:$B$76))-1</f>
        <v>39</v>
      </c>
      <c r="I6" s="47">
        <v>0.0009930555555555554</v>
      </c>
      <c r="J6" s="48">
        <f>INDEX('100Ž'!$A$2:$A$91,MATCH(I6,'100Ž'!$B$2:$B$91))-1</f>
        <v>25</v>
      </c>
      <c r="K6" s="49">
        <v>2</v>
      </c>
      <c r="L6" s="50">
        <f>INDEX('sh-Ž'!$A$2:$A$21,MATCH(K6,'sh-Ž'!$B$2:$B$21,-1))</f>
        <v>8</v>
      </c>
      <c r="M6" s="51">
        <v>12</v>
      </c>
      <c r="N6" s="48">
        <f>INDEX('b-Ž'!$A$22:$A$51,MATCH(M6,'b-Ž'!$B$22:$B$51,-1))</f>
        <v>31.3</v>
      </c>
      <c r="O6" s="49">
        <v>184</v>
      </c>
      <c r="P6" s="50">
        <f>INDEX('sk-Ž'!$A$2:$A$34,MATCH(O6,'sk-Ž'!$B$2:$B$34,-1))-1</f>
        <v>9</v>
      </c>
      <c r="Q6" s="51">
        <v>466</v>
      </c>
      <c r="R6" s="48">
        <f>INDEX('hod-Ž'!$A$2:$A$34,MATCH(Q6,'hod-Ž'!$B$2:$B$34,-1))-1</f>
        <v>13</v>
      </c>
      <c r="S6" s="49">
        <v>6</v>
      </c>
      <c r="T6" s="50">
        <f>INDEX(pobyblivost!$A$2:$A$8,MATCH(S6,pobyblivost!$B$2:$B$8,-1))</f>
        <v>25</v>
      </c>
      <c r="U6" s="52">
        <f>SUM(F6,H6,J6,L6,N6,P6,R6,T6)</f>
        <v>167.3</v>
      </c>
    </row>
    <row r="7" spans="1:21" ht="12.75" thickBot="1">
      <c r="A7" s="70" t="s">
        <v>19</v>
      </c>
      <c r="B7" s="56" t="s">
        <v>25</v>
      </c>
      <c r="C7" s="57">
        <v>65.8</v>
      </c>
      <c r="D7" s="59">
        <v>47.64</v>
      </c>
      <c r="E7" s="62">
        <v>8.4</v>
      </c>
      <c r="F7" s="63">
        <f>INDEX('50Ž'!$A$2:$A$34,MATCH(E7,'50Ž'!$B$2:$B$34))</f>
        <v>13</v>
      </c>
      <c r="G7" s="60">
        <v>0.002111111111111111</v>
      </c>
      <c r="H7" s="59">
        <f>INDEX('800Ž'!$A$2:$A$76,MATCH(G7,'800Ž'!$B$2:$B$76))-1</f>
        <v>17</v>
      </c>
      <c r="I7" s="65">
        <v>0.0012164351851851852</v>
      </c>
      <c r="J7" s="58">
        <f>INDEX('100Ž'!$A$2:$A$91,MATCH(I7,'100Ž'!$B$2:$B$91))-1</f>
        <v>0</v>
      </c>
      <c r="K7" s="64">
        <v>3</v>
      </c>
      <c r="L7" s="67">
        <f>INDEX('sh-Ž'!$A$2:$A$21,MATCH(K7,'sh-Ž'!$B$2:$B$21,-1))</f>
        <v>11</v>
      </c>
      <c r="M7" s="62">
        <v>24</v>
      </c>
      <c r="N7" s="58">
        <f>INDEX('b-Ž'!$A$22:$A$51,MATCH(M7,'b-Ž'!$B$22:$B$51,-1))</f>
        <v>60.499999999999986</v>
      </c>
      <c r="O7" s="64">
        <v>208</v>
      </c>
      <c r="P7" s="67">
        <f>INDEX('sk-Ž'!$A$2:$A$34,MATCH(O7,'sk-Ž'!$B$2:$B$34,-1))-1</f>
        <v>14</v>
      </c>
      <c r="Q7" s="62">
        <v>527</v>
      </c>
      <c r="R7" s="58">
        <f>INDEX('hod-Ž'!$A$2:$A$34,MATCH(Q7,'hod-Ž'!$B$2:$B$34,-1))-1</f>
        <v>19</v>
      </c>
      <c r="S7" s="64">
        <v>5</v>
      </c>
      <c r="T7" s="67">
        <f>INDEX(pobyblivost!$A$2:$A$8,MATCH(S7,pobyblivost!$B$2:$B$8,-1))</f>
        <v>17</v>
      </c>
      <c r="U7" s="68">
        <f>SUM(F7,H7,J7,L7,N7,P7,R7,T7)</f>
        <v>151.5</v>
      </c>
    </row>
    <row r="8" ht="12.75" thickBot="1"/>
    <row r="9" spans="1:21" ht="12">
      <c r="A9" s="38" t="s">
        <v>3</v>
      </c>
      <c r="B9" s="34" t="s">
        <v>14</v>
      </c>
      <c r="C9" s="34" t="s">
        <v>15</v>
      </c>
      <c r="D9" s="36" t="s">
        <v>16</v>
      </c>
      <c r="E9" s="39" t="s">
        <v>4</v>
      </c>
      <c r="F9" s="40" t="s">
        <v>5</v>
      </c>
      <c r="G9" s="41" t="s">
        <v>6</v>
      </c>
      <c r="H9" s="36" t="s">
        <v>5</v>
      </c>
      <c r="I9" s="39" t="s">
        <v>7</v>
      </c>
      <c r="J9" s="44" t="s">
        <v>5</v>
      </c>
      <c r="K9" s="42" t="s">
        <v>8</v>
      </c>
      <c r="L9" s="66" t="s">
        <v>5</v>
      </c>
      <c r="M9" s="45" t="s">
        <v>9</v>
      </c>
      <c r="N9" s="44" t="s">
        <v>5</v>
      </c>
      <c r="O9" s="42" t="s">
        <v>10</v>
      </c>
      <c r="P9" s="43" t="s">
        <v>5</v>
      </c>
      <c r="Q9" s="45" t="s">
        <v>11</v>
      </c>
      <c r="R9" s="44" t="s">
        <v>5</v>
      </c>
      <c r="S9" s="42" t="s">
        <v>12</v>
      </c>
      <c r="T9" s="43" t="s">
        <v>5</v>
      </c>
      <c r="U9" s="69" t="s">
        <v>13</v>
      </c>
    </row>
    <row r="10" spans="1:21" ht="12">
      <c r="A10" s="55" t="s">
        <v>39</v>
      </c>
      <c r="B10" s="53" t="s">
        <v>31</v>
      </c>
      <c r="C10" s="35">
        <v>50.7</v>
      </c>
      <c r="D10" s="37">
        <v>40.56</v>
      </c>
      <c r="E10" s="51">
        <v>7.7</v>
      </c>
      <c r="F10" s="61">
        <f>INDEX('50Ž'!$A$2:$A$34,MATCH(E10,'50Ž'!$C$2:$C$34))</f>
        <v>22</v>
      </c>
      <c r="G10" s="46">
        <v>0.0018773148148148145</v>
      </c>
      <c r="H10" s="37">
        <f>INDEX('800Ž'!$A$2:$A$76,MATCH(G10,'800Ž'!$C$2:$C$76))-1</f>
        <v>47</v>
      </c>
      <c r="I10" s="47">
        <v>0.0009710648148148149</v>
      </c>
      <c r="J10" s="48">
        <f>INDEX('100Ž'!$A$2:$A$91,MATCH(I10,'100Ž'!$C$2:$C$91))-1</f>
        <v>40</v>
      </c>
      <c r="K10" s="49">
        <v>14</v>
      </c>
      <c r="L10" s="50">
        <f>INDEX('sh-Ž'!$D$2:$D$21,MATCH(K10,'sh-Ž'!$E$2:$E$21,-1))</f>
        <v>52.89999999999999</v>
      </c>
      <c r="M10" s="51">
        <v>19</v>
      </c>
      <c r="N10" s="48">
        <f>INDEX('b-Ž'!$D$22:$D$51,MATCH(M10,'b-Ž'!$E$22:$E$51,-1))</f>
        <v>53.300000000000004</v>
      </c>
      <c r="O10" s="49">
        <v>214</v>
      </c>
      <c r="P10" s="50">
        <f>INDEX('sk-Ž'!$A$2:$A$34,MATCH(O10,'sk-Ž'!$C$2:$C$34,-1))-1</f>
        <v>17</v>
      </c>
      <c r="Q10" s="51">
        <v>465</v>
      </c>
      <c r="R10" s="48">
        <f>INDEX('hod-Ž'!$A$2:$A$34,MATCH(Q10,'hod-Ž'!$C$2:$C$34,-1))-1</f>
        <v>15</v>
      </c>
      <c r="S10" s="49">
        <v>6</v>
      </c>
      <c r="T10" s="50">
        <f>INDEX(pobyblivost!$A$2:$A$8,MATCH(S10,pobyblivost!$B$2:$B$8,-1))</f>
        <v>25</v>
      </c>
      <c r="U10" s="52">
        <f>SUM(F10,H10,J10,L10,N10,P10,R10,T10)</f>
        <v>272.2</v>
      </c>
    </row>
    <row r="11" spans="1:21" ht="12">
      <c r="A11" s="55" t="s">
        <v>44</v>
      </c>
      <c r="B11" s="53" t="s">
        <v>45</v>
      </c>
      <c r="C11" s="35">
        <v>60.7</v>
      </c>
      <c r="D11" s="37">
        <v>48.56</v>
      </c>
      <c r="E11" s="51">
        <v>7.6</v>
      </c>
      <c r="F11" s="61">
        <f>INDEX('50Ž'!$A$2:$A$34,MATCH(E11,'50Ž'!$C$2:$C$34))</f>
        <v>23</v>
      </c>
      <c r="G11" s="46">
        <v>0.001987268518518519</v>
      </c>
      <c r="H11" s="37">
        <f>INDEX('800Ž'!$A$2:$A$76,MATCH(G11,'800Ž'!$C$2:$C$76))-1</f>
        <v>35</v>
      </c>
      <c r="I11" s="47">
        <v>0.0011006944444444443</v>
      </c>
      <c r="J11" s="48">
        <f>INDEX('100Ž'!$A$2:$A$91,MATCH(I11,'100Ž'!$C$2:$C$91))-1</f>
        <v>7</v>
      </c>
      <c r="K11" s="49">
        <v>12</v>
      </c>
      <c r="L11" s="50">
        <f>INDEX('sh-Ž'!$D$2:$D$21,MATCH(K11,'sh-Ž'!$E$2:$E$21,-1))</f>
        <v>46.3</v>
      </c>
      <c r="M11" s="51">
        <v>30</v>
      </c>
      <c r="N11" s="48">
        <f>INDEX('b-Ž'!$D$22:$D$51,MATCH(M11,'b-Ž'!$E$22:$E$51,-1))</f>
        <v>80.80000000000001</v>
      </c>
      <c r="O11" s="49">
        <v>233</v>
      </c>
      <c r="P11" s="50">
        <f>INDEX('sk-Ž'!$A$2:$A$34,MATCH(O11,'sk-Ž'!$C$2:$C$34,-1))-1</f>
        <v>22</v>
      </c>
      <c r="Q11" s="51">
        <v>586</v>
      </c>
      <c r="R11" s="48">
        <f>INDEX('hod-Ž'!$A$2:$A$34,MATCH(Q11,'hod-Ž'!$C$2:$C$34,-1))-1</f>
        <v>26</v>
      </c>
      <c r="S11" s="49">
        <v>6</v>
      </c>
      <c r="T11" s="50">
        <f>INDEX(pobyblivost!$A$2:$A$8,MATCH(S11,pobyblivost!$B$2:$B$8,-1))</f>
        <v>25</v>
      </c>
      <c r="U11" s="52">
        <f>SUM(F11,H11,J11,L11,N11,P11,R11,T11)</f>
        <v>265.1</v>
      </c>
    </row>
    <row r="12" spans="1:21" ht="12">
      <c r="A12" s="55" t="s">
        <v>38</v>
      </c>
      <c r="B12" s="53" t="s">
        <v>27</v>
      </c>
      <c r="C12" s="35">
        <v>67.4</v>
      </c>
      <c r="D12" s="37">
        <v>48.92000000000001</v>
      </c>
      <c r="E12" s="51">
        <v>8.2</v>
      </c>
      <c r="F12" s="61">
        <f>INDEX('50Ž'!$A$2:$A$34,MATCH(E12,'50Ž'!$C$2:$C$34))</f>
        <v>17</v>
      </c>
      <c r="G12" s="46">
        <v>0.0020810185185185185</v>
      </c>
      <c r="H12" s="37">
        <f>INDEX('800Ž'!$A$2:$A$76,MATCH(G12,'800Ž'!$C$2:$C$76))-1</f>
        <v>25</v>
      </c>
      <c r="I12" s="47">
        <v>0.0009768518518518518</v>
      </c>
      <c r="J12" s="48">
        <f>INDEX('100Ž'!$A$2:$A$91,MATCH(I12,'100Ž'!$C$2:$C$91))-1</f>
        <v>38</v>
      </c>
      <c r="K12" s="49">
        <v>8</v>
      </c>
      <c r="L12" s="50">
        <f>INDEX('sh-Ž'!$D$2:$D$21,MATCH(K12,'sh-Ž'!$E$2:$E$21,-1))</f>
        <v>32.800000000000004</v>
      </c>
      <c r="M12" s="51">
        <v>27</v>
      </c>
      <c r="N12" s="48">
        <f>INDEX('b-Ž'!$D$22:$D$51,MATCH(M12,'b-Ž'!$E$22:$E$51,-1))</f>
        <v>73.30000000000001</v>
      </c>
      <c r="O12" s="49">
        <v>214</v>
      </c>
      <c r="P12" s="50">
        <f>INDEX('sk-Ž'!$A$2:$A$34,MATCH(O12,'sk-Ž'!$C$2:$C$34,-1))-1</f>
        <v>17</v>
      </c>
      <c r="Q12" s="51">
        <v>570</v>
      </c>
      <c r="R12" s="48">
        <f>INDEX('hod-Ž'!$A$2:$A$34,MATCH(Q12,'hod-Ž'!$C$2:$C$34,-1))-1</f>
        <v>25</v>
      </c>
      <c r="S12" s="49">
        <v>6</v>
      </c>
      <c r="T12" s="50">
        <f>INDEX(pobyblivost!$A$2:$A$8,MATCH(S12,pobyblivost!$B$2:$B$8,-1))</f>
        <v>25</v>
      </c>
      <c r="U12" s="52">
        <f>SUM(F12,H12,J12,L12,N12,P12,R12,T12)</f>
        <v>253.10000000000002</v>
      </c>
    </row>
    <row r="13" spans="1:21" ht="12">
      <c r="A13" s="55" t="s">
        <v>29</v>
      </c>
      <c r="B13" s="53" t="s">
        <v>28</v>
      </c>
      <c r="C13" s="35">
        <v>57.1</v>
      </c>
      <c r="D13" s="37">
        <v>45.68000000000001</v>
      </c>
      <c r="E13" s="51">
        <v>8.6</v>
      </c>
      <c r="F13" s="61">
        <f>INDEX('50Ž'!$A$2:$A$34,MATCH(E13,'50Ž'!$C$2:$C$34))</f>
        <v>13</v>
      </c>
      <c r="G13" s="46">
        <v>0.002064814814814815</v>
      </c>
      <c r="H13" s="37">
        <f>INDEX('800Ž'!$A$2:$A$76,MATCH(G13,'800Ž'!$C$2:$C$76))-1</f>
        <v>27</v>
      </c>
      <c r="I13" s="47">
        <v>0.0008842592592592592</v>
      </c>
      <c r="J13" s="48">
        <f>INDEX('100Ž'!$A$2:$A$91,MATCH(I13,'100Ž'!$C$2:$C$91))-1</f>
        <v>61</v>
      </c>
      <c r="K13" s="49">
        <v>12</v>
      </c>
      <c r="L13" s="50">
        <f>INDEX('sh-Ž'!$D$2:$D$21,MATCH(K13,'sh-Ž'!$E$2:$E$21,-1))</f>
        <v>46.3</v>
      </c>
      <c r="M13" s="51">
        <v>12</v>
      </c>
      <c r="N13" s="48">
        <f>INDEX('b-Ž'!$D$22:$D$51,MATCH(M13,'b-Ž'!$E$22:$E$51,-1))</f>
        <v>35.3</v>
      </c>
      <c r="O13" s="49">
        <v>230</v>
      </c>
      <c r="P13" s="50">
        <f>INDEX('sk-Ž'!$A$2:$A$34,MATCH(O13,'sk-Ž'!$C$2:$C$34,-1))-1</f>
        <v>21</v>
      </c>
      <c r="Q13" s="51">
        <v>549</v>
      </c>
      <c r="R13" s="48">
        <f>INDEX('hod-Ž'!$A$2:$A$34,MATCH(Q13,'hod-Ž'!$C$2:$C$34,-1))-1</f>
        <v>23</v>
      </c>
      <c r="S13" s="49">
        <v>6</v>
      </c>
      <c r="T13" s="50">
        <f>INDEX(pobyblivost!$A$2:$A$8,MATCH(S13,pobyblivost!$B$2:$B$8,-1))</f>
        <v>25</v>
      </c>
      <c r="U13" s="52">
        <f>SUM(F13,H13,J13,L13,N13,P13,R13,T13)</f>
        <v>251.60000000000002</v>
      </c>
    </row>
    <row r="14" spans="1:21" ht="12">
      <c r="A14" s="55" t="s">
        <v>30</v>
      </c>
      <c r="B14" s="53" t="s">
        <v>31</v>
      </c>
      <c r="C14" s="35">
        <v>53.8</v>
      </c>
      <c r="D14" s="37">
        <v>43.04</v>
      </c>
      <c r="E14" s="51">
        <v>8.2</v>
      </c>
      <c r="F14" s="61">
        <f>INDEX('50Ž'!$A$2:$A$34,MATCH(E14,'50Ž'!$C$2:$C$34))</f>
        <v>17</v>
      </c>
      <c r="G14" s="46">
        <v>0.0017939814814814815</v>
      </c>
      <c r="H14" s="37">
        <f>INDEX('800Ž'!$A$2:$A$76,MATCH(G14,'800Ž'!$C$2:$C$76))-1</f>
        <v>57</v>
      </c>
      <c r="I14" s="47">
        <v>0.0010127314814814814</v>
      </c>
      <c r="J14" s="48">
        <f>INDEX('100Ž'!$A$2:$A$91,MATCH(I14,'100Ž'!$C$2:$C$91))-1</f>
        <v>29</v>
      </c>
      <c r="K14" s="49">
        <v>11</v>
      </c>
      <c r="L14" s="50">
        <f>INDEX('sh-Ž'!$D$2:$D$21,MATCH(K14,'sh-Ž'!$E$2:$E$21,-1))</f>
        <v>43</v>
      </c>
      <c r="M14" s="51">
        <v>12</v>
      </c>
      <c r="N14" s="48">
        <f>INDEX('b-Ž'!$D$22:$D$51,MATCH(M14,'b-Ž'!$E$22:$E$51,-1))</f>
        <v>35.3</v>
      </c>
      <c r="O14" s="49">
        <v>228</v>
      </c>
      <c r="P14" s="50">
        <f>INDEX('sk-Ž'!$A$2:$A$34,MATCH(O14,'sk-Ž'!$C$2:$C$34,-1))-1</f>
        <v>20</v>
      </c>
      <c r="Q14" s="51">
        <v>562</v>
      </c>
      <c r="R14" s="48">
        <f>INDEX('hod-Ž'!$A$2:$A$34,MATCH(Q14,'hod-Ž'!$C$2:$C$34,-1))-1</f>
        <v>24</v>
      </c>
      <c r="S14" s="49">
        <v>6</v>
      </c>
      <c r="T14" s="50">
        <f>INDEX(pobyblivost!$A$2:$A$8,MATCH(S14,pobyblivost!$B$2:$B$8,-1))</f>
        <v>25</v>
      </c>
      <c r="U14" s="52">
        <f>SUM(F14,H14,J14,L14,N14,P14,R14,T14)</f>
        <v>250.3</v>
      </c>
    </row>
    <row r="15" spans="1:21" ht="12">
      <c r="A15" s="55" t="s">
        <v>35</v>
      </c>
      <c r="B15" s="53" t="s">
        <v>36</v>
      </c>
      <c r="C15" s="35">
        <v>60</v>
      </c>
      <c r="D15" s="37">
        <v>43</v>
      </c>
      <c r="E15" s="51">
        <v>8.4</v>
      </c>
      <c r="F15" s="61">
        <f>INDEX('50Ž'!$A$2:$A$34,MATCH(E15,'50Ž'!$C$2:$C$34))</f>
        <v>15</v>
      </c>
      <c r="G15" s="46">
        <v>0.002172453703703704</v>
      </c>
      <c r="H15" s="37">
        <f>INDEX('800Ž'!$A$2:$A$76,MATCH(G15,'800Ž'!$C$2:$C$76))-1</f>
        <v>15</v>
      </c>
      <c r="I15" s="47">
        <v>0.0009490740740740741</v>
      </c>
      <c r="J15" s="48">
        <f>INDEX('100Ž'!$A$2:$A$91,MATCH(I15,'100Ž'!$C$2:$C$91))-1</f>
        <v>45</v>
      </c>
      <c r="K15" s="49">
        <v>13</v>
      </c>
      <c r="L15" s="50">
        <f>INDEX('sh-Ž'!$D$2:$D$21,MATCH(K15,'sh-Ž'!$E$2:$E$21,-1))</f>
        <v>49.599999999999994</v>
      </c>
      <c r="M15" s="51">
        <v>25</v>
      </c>
      <c r="N15" s="48">
        <f>INDEX('b-Ž'!$D$22:$D$51,MATCH(M15,'b-Ž'!$E$22:$E$51,-1))</f>
        <v>68.30000000000001</v>
      </c>
      <c r="O15" s="49">
        <v>215</v>
      </c>
      <c r="P15" s="50">
        <f>INDEX('sk-Ž'!$A$2:$A$34,MATCH(O15,'sk-Ž'!$C$2:$C$34,-1))-1</f>
        <v>18</v>
      </c>
      <c r="Q15" s="51">
        <v>456</v>
      </c>
      <c r="R15" s="48">
        <f>INDEX('hod-Ž'!$A$2:$A$34,MATCH(Q15,'hod-Ž'!$C$2:$C$34,-1))-1</f>
        <v>14</v>
      </c>
      <c r="S15" s="49">
        <v>5</v>
      </c>
      <c r="T15" s="50">
        <f>INDEX(pobyblivost!$A$2:$A$8,MATCH(S15,pobyblivost!$B$2:$B$8,-1))</f>
        <v>17</v>
      </c>
      <c r="U15" s="52">
        <f>SUM(F15,H15,J15,L15,N15,P15,R15,T15)</f>
        <v>241.9</v>
      </c>
    </row>
    <row r="16" spans="1:21" ht="12">
      <c r="A16" s="55" t="s">
        <v>47</v>
      </c>
      <c r="B16" s="53" t="s">
        <v>48</v>
      </c>
      <c r="C16" s="35">
        <v>58.2</v>
      </c>
      <c r="D16" s="37">
        <v>46.56</v>
      </c>
      <c r="E16" s="51">
        <v>8</v>
      </c>
      <c r="F16" s="61">
        <f>INDEX('50Ž'!$A$2:$A$34,MATCH(E16,'50Ž'!$C$2:$C$34))</f>
        <v>19</v>
      </c>
      <c r="G16" s="46">
        <v>0.0021412037037037038</v>
      </c>
      <c r="H16" s="37">
        <f>INDEX('800Ž'!$A$2:$A$76,MATCH(G16,'800Ž'!$C$2:$C$76))-1</f>
        <v>18</v>
      </c>
      <c r="I16" s="47">
        <v>0.0008530092592592592</v>
      </c>
      <c r="J16" s="48">
        <f>INDEX('100Ž'!$A$2:$A$91,MATCH(I16,'100Ž'!$C$2:$C$91))-1</f>
        <v>69</v>
      </c>
      <c r="K16" s="49">
        <v>12</v>
      </c>
      <c r="L16" s="50"/>
      <c r="M16" s="51">
        <v>26</v>
      </c>
      <c r="N16" s="48">
        <f>INDEX('b-Ž'!$D$22:$D$51,MATCH(M16,'b-Ž'!$E$22:$E$51,-1))</f>
        <v>70.80000000000001</v>
      </c>
      <c r="O16" s="49">
        <v>216</v>
      </c>
      <c r="P16" s="50">
        <f>INDEX('sk-Ž'!$A$2:$A$34,MATCH(O16,'sk-Ž'!$C$2:$C$34,-1))-1</f>
        <v>18</v>
      </c>
      <c r="Q16" s="51">
        <v>481</v>
      </c>
      <c r="R16" s="48">
        <f>INDEX('hod-Ž'!$A$2:$A$34,MATCH(Q16,'hod-Ž'!$C$2:$C$34,-1))-1</f>
        <v>16</v>
      </c>
      <c r="S16" s="49">
        <v>6</v>
      </c>
      <c r="T16" s="50">
        <f>INDEX(pobyblivost!$A$2:$A$8,MATCH(S16,pobyblivost!$B$2:$B$8,-1))</f>
        <v>25</v>
      </c>
      <c r="U16" s="52">
        <f>SUM(F16,H16,J16,L16,N16,P16,R16,T16)</f>
        <v>235.8</v>
      </c>
    </row>
    <row r="17" spans="1:21" ht="12">
      <c r="A17" s="55" t="s">
        <v>37</v>
      </c>
      <c r="B17" s="53" t="s">
        <v>33</v>
      </c>
      <c r="C17" s="35">
        <v>67.8</v>
      </c>
      <c r="D17" s="37">
        <v>49.24</v>
      </c>
      <c r="E17" s="51">
        <v>7.7</v>
      </c>
      <c r="F17" s="61">
        <f>INDEX('50Ž'!$A$2:$A$34,MATCH(E17,'50Ž'!$C$2:$C$34))</f>
        <v>22</v>
      </c>
      <c r="G17" s="46">
        <v>0.0018784722222222223</v>
      </c>
      <c r="H17" s="37">
        <f>INDEX('800Ž'!$A$2:$A$76,MATCH(G17,'800Ž'!$C$2:$C$76))-1</f>
        <v>47</v>
      </c>
      <c r="I17" s="47">
        <v>0.0010949074074074075</v>
      </c>
      <c r="J17" s="48">
        <f>INDEX('100Ž'!$A$2:$A$91,MATCH(I17,'100Ž'!$C$2:$C$91))-1</f>
        <v>9</v>
      </c>
      <c r="K17" s="49">
        <v>8</v>
      </c>
      <c r="L17" s="50">
        <f>INDEX('sh-Ž'!$D$2:$D$21,MATCH(K17,'sh-Ž'!$E$2:$E$21,-1))</f>
        <v>32.800000000000004</v>
      </c>
      <c r="M17" s="51">
        <v>20</v>
      </c>
      <c r="N17" s="48">
        <f>INDEX('b-Ž'!$D$22:$D$51,MATCH(M17,'b-Ž'!$E$22:$E$51,-1))</f>
        <v>55.800000000000004</v>
      </c>
      <c r="O17" s="49">
        <v>208</v>
      </c>
      <c r="P17" s="50">
        <f>INDEX('sk-Ž'!$A$2:$A$34,MATCH(O17,'sk-Ž'!$C$2:$C$34,-1))-1</f>
        <v>16</v>
      </c>
      <c r="Q17" s="51">
        <v>584</v>
      </c>
      <c r="R17" s="48">
        <f>INDEX('hod-Ž'!$A$2:$A$34,MATCH(Q17,'hod-Ž'!$C$2:$C$34,-1))-1</f>
        <v>26</v>
      </c>
      <c r="S17" s="49">
        <v>6</v>
      </c>
      <c r="T17" s="50">
        <f>INDEX(pobyblivost!$A$2:$A$8,MATCH(S17,pobyblivost!$B$2:$B$8,-1))</f>
        <v>25</v>
      </c>
      <c r="U17" s="52">
        <f>SUM(F17,H17,J17,L17,N17,P17,R17,T17)</f>
        <v>233.60000000000002</v>
      </c>
    </row>
    <row r="18" spans="1:21" ht="12">
      <c r="A18" s="55" t="s">
        <v>34</v>
      </c>
      <c r="B18" s="53" t="s">
        <v>25</v>
      </c>
      <c r="C18" s="35">
        <v>72.3</v>
      </c>
      <c r="D18" s="37">
        <v>52.84</v>
      </c>
      <c r="E18" s="51">
        <v>8</v>
      </c>
      <c r="F18" s="61">
        <f>INDEX('50Ž'!$A$2:$A$34,MATCH(E18,'50Ž'!$C$2:$C$34))</f>
        <v>19</v>
      </c>
      <c r="G18" s="46">
        <v>0.0022453703703703702</v>
      </c>
      <c r="H18" s="37">
        <f>INDEX('800Ž'!$A$2:$A$76,MATCH(G18,'800Ž'!$C$2:$C$76))-1</f>
        <v>7</v>
      </c>
      <c r="I18" s="47">
        <v>0.0010833333333333335</v>
      </c>
      <c r="J18" s="48">
        <f>INDEX('100Ž'!$A$2:$A$91,MATCH(I18,'100Ž'!$C$2:$C$91))-1</f>
        <v>12</v>
      </c>
      <c r="K18" s="49">
        <v>12</v>
      </c>
      <c r="L18" s="50">
        <f>INDEX('sh-Ž'!$D$2:$D$21,MATCH(K18,'sh-Ž'!$E$2:$E$21,-1))</f>
        <v>46.3</v>
      </c>
      <c r="M18" s="51">
        <v>33</v>
      </c>
      <c r="N18" s="48">
        <v>88</v>
      </c>
      <c r="O18" s="49">
        <v>214</v>
      </c>
      <c r="P18" s="50">
        <f>INDEX('sk-Ž'!$A$2:$A$34,MATCH(O18,'sk-Ž'!$C$2:$C$34,-1))-1</f>
        <v>17</v>
      </c>
      <c r="Q18" s="51">
        <v>495</v>
      </c>
      <c r="R18" s="48">
        <f>INDEX('hod-Ž'!$A$2:$A$34,MATCH(Q18,'hod-Ž'!$C$2:$C$34,-1))-1</f>
        <v>18</v>
      </c>
      <c r="S18" s="49">
        <v>6</v>
      </c>
      <c r="T18" s="50">
        <f>INDEX(pobyblivost!$A$2:$A$8,MATCH(S18,pobyblivost!$B$2:$B$8,-1))</f>
        <v>25</v>
      </c>
      <c r="U18" s="52">
        <f>SUM(F18,H18,J18,L18,N18,P18,R18,T18)</f>
        <v>232.3</v>
      </c>
    </row>
    <row r="19" spans="1:21" ht="12">
      <c r="A19" s="55" t="s">
        <v>32</v>
      </c>
      <c r="B19" s="53" t="s">
        <v>33</v>
      </c>
      <c r="C19" s="35">
        <v>70</v>
      </c>
      <c r="D19" s="37">
        <v>51</v>
      </c>
      <c r="E19" s="51">
        <v>7.9</v>
      </c>
      <c r="F19" s="61">
        <f>INDEX('50Ž'!$A$2:$A$34,MATCH(E19,'50Ž'!$C$2:$C$34))</f>
        <v>20</v>
      </c>
      <c r="G19" s="46">
        <v>0.0019537037037037036</v>
      </c>
      <c r="H19" s="37">
        <f>INDEX('800Ž'!$A$2:$A$76,MATCH(G19,'800Ž'!$C$2:$C$76))-1</f>
        <v>39</v>
      </c>
      <c r="I19" s="47">
        <v>0.000994212962962963</v>
      </c>
      <c r="J19" s="48">
        <f>INDEX('100Ž'!$A$2:$A$91,MATCH(I19,'100Ž'!$C$2:$C$91))-1</f>
        <v>34</v>
      </c>
      <c r="K19" s="49">
        <v>5</v>
      </c>
      <c r="L19" s="50">
        <f>INDEX('sh-Ž'!$D$2:$D$21,MATCH(K19,'sh-Ž'!$E$2:$E$21,-1))</f>
        <v>22</v>
      </c>
      <c r="M19" s="51">
        <v>16</v>
      </c>
      <c r="N19" s="48">
        <f>INDEX('b-Ž'!$D$22:$D$51,MATCH(M19,'b-Ž'!$E$22:$E$51,-1))</f>
        <v>45.7</v>
      </c>
      <c r="O19" s="49">
        <v>219</v>
      </c>
      <c r="P19" s="50">
        <f>INDEX('sk-Ž'!$A$2:$A$34,MATCH(O19,'sk-Ž'!$C$2:$C$34,-1))-1</f>
        <v>18</v>
      </c>
      <c r="Q19" s="51">
        <v>523</v>
      </c>
      <c r="R19" s="48">
        <f>INDEX('hod-Ž'!$A$2:$A$34,MATCH(Q19,'hod-Ž'!$C$2:$C$34,-1))-1</f>
        <v>20</v>
      </c>
      <c r="S19" s="49">
        <v>6</v>
      </c>
      <c r="T19" s="50">
        <f>INDEX(pobyblivost!$A$2:$A$8,MATCH(S19,pobyblivost!$B$2:$B$8,-1))</f>
        <v>25</v>
      </c>
      <c r="U19" s="52">
        <f>SUM(F19,H19,J19,L19,N19,P19,R19,T19)</f>
        <v>223.7</v>
      </c>
    </row>
    <row r="20" spans="1:21" ht="12">
      <c r="A20" s="55" t="s">
        <v>43</v>
      </c>
      <c r="B20" s="53" t="s">
        <v>31</v>
      </c>
      <c r="C20" s="35">
        <v>64.9</v>
      </c>
      <c r="D20" s="37">
        <v>51.92000000000001</v>
      </c>
      <c r="E20" s="51">
        <v>8.4</v>
      </c>
      <c r="F20" s="61">
        <f>INDEX('50Ž'!$A$2:$A$34,MATCH(E20,'50Ž'!$C$2:$C$34))</f>
        <v>15</v>
      </c>
      <c r="G20" s="46">
        <v>0.0020208333333333332</v>
      </c>
      <c r="H20" s="37">
        <f>INDEX('800Ž'!$A$2:$A$76,MATCH(G20,'800Ž'!$C$2:$C$76))-1</f>
        <v>32</v>
      </c>
      <c r="I20" s="47">
        <v>0.0009722222222222221</v>
      </c>
      <c r="J20" s="48">
        <f>INDEX('100Ž'!$A$2:$A$91,MATCH(I20,'100Ž'!$C$2:$C$91))-1</f>
        <v>39</v>
      </c>
      <c r="K20" s="49">
        <v>10</v>
      </c>
      <c r="L20" s="50">
        <f>INDEX('sh-Ž'!$D$2:$D$21,MATCH(K20,'sh-Ž'!$E$2:$E$21,-1))</f>
        <v>39.7</v>
      </c>
      <c r="M20" s="51">
        <v>12</v>
      </c>
      <c r="N20" s="48">
        <f>INDEX('b-Ž'!$D$22:$D$51,MATCH(M20,'b-Ž'!$E$22:$E$51,-1))</f>
        <v>35.3</v>
      </c>
      <c r="O20" s="49">
        <v>184</v>
      </c>
      <c r="P20" s="50">
        <f>INDEX('sk-Ž'!$A$2:$A$34,MATCH(O20,'sk-Ž'!$C$2:$C$34,-1))-1</f>
        <v>11</v>
      </c>
      <c r="Q20" s="51">
        <v>521</v>
      </c>
      <c r="R20" s="48">
        <f>INDEX('hod-Ž'!$A$2:$A$34,MATCH(Q20,'hod-Ž'!$C$2:$C$34,-1))-1</f>
        <v>20</v>
      </c>
      <c r="S20" s="49">
        <v>6</v>
      </c>
      <c r="T20" s="50">
        <f>INDEX(pobyblivost!$A$2:$A$8,MATCH(S20,pobyblivost!$B$2:$B$8,-1))</f>
        <v>25</v>
      </c>
      <c r="U20" s="52">
        <f>SUM(F20,H20,J20,L20,N20,P20,R20,T20)</f>
        <v>217</v>
      </c>
    </row>
    <row r="21" spans="1:21" ht="12">
      <c r="A21" s="55" t="s">
        <v>42</v>
      </c>
      <c r="B21" s="53" t="s">
        <v>28</v>
      </c>
      <c r="C21" s="35">
        <v>61.7</v>
      </c>
      <c r="D21" s="37">
        <v>49.36000000000001</v>
      </c>
      <c r="E21" s="51">
        <v>8.3</v>
      </c>
      <c r="F21" s="61">
        <f>INDEX('50Ž'!$A$2:$A$34,MATCH(E21,'50Ž'!$C$2:$C$34))</f>
        <v>16</v>
      </c>
      <c r="G21" s="46">
        <v>0.0021782407407407406</v>
      </c>
      <c r="H21" s="37">
        <f>INDEX('800Ž'!$A$2:$A$76,MATCH(G21,'800Ž'!$C$2:$C$76))-1</f>
        <v>14</v>
      </c>
      <c r="I21" s="47">
        <v>0.0008831018518518519</v>
      </c>
      <c r="J21" s="48">
        <f>INDEX('100Ž'!$A$2:$A$91,MATCH(I21,'100Ž'!$C$2:$C$91))-1</f>
        <v>62</v>
      </c>
      <c r="K21" s="49">
        <v>10</v>
      </c>
      <c r="L21" s="50">
        <f>INDEX('sh-Ž'!$D$2:$D$21,MATCH(K21,'sh-Ž'!$E$2:$E$21,-1))</f>
        <v>39.7</v>
      </c>
      <c r="M21" s="51">
        <v>4</v>
      </c>
      <c r="N21" s="48">
        <f>INDEX('b-Ž'!$D$22:$D$51,MATCH(M21,'b-Ž'!$E$22:$E$51,-1))</f>
        <v>12.700000000000001</v>
      </c>
      <c r="O21" s="49">
        <v>216</v>
      </c>
      <c r="P21" s="50">
        <f>INDEX('sk-Ž'!$A$2:$A$34,MATCH(O21,'sk-Ž'!$C$2:$C$34,-1))-1</f>
        <v>18</v>
      </c>
      <c r="Q21" s="51">
        <v>466</v>
      </c>
      <c r="R21" s="48">
        <f>INDEX('hod-Ž'!$A$2:$A$34,MATCH(Q21,'hod-Ž'!$C$2:$C$34,-1))-1</f>
        <v>15</v>
      </c>
      <c r="S21" s="49">
        <v>6</v>
      </c>
      <c r="T21" s="50">
        <f>INDEX(pobyblivost!$A$2:$A$8,MATCH(S21,pobyblivost!$B$2:$B$8,-1))</f>
        <v>25</v>
      </c>
      <c r="U21" s="52">
        <f>SUM(F21,H21,J21,L21,N21,P21,R21,T21)</f>
        <v>202.39999999999998</v>
      </c>
    </row>
    <row r="22" spans="1:21" ht="12">
      <c r="A22" s="55" t="s">
        <v>46</v>
      </c>
      <c r="B22" s="53" t="s">
        <v>28</v>
      </c>
      <c r="C22" s="35">
        <v>68.7</v>
      </c>
      <c r="D22" s="37">
        <v>54.96000000000001</v>
      </c>
      <c r="E22" s="51">
        <v>8.2</v>
      </c>
      <c r="F22" s="61">
        <f>INDEX('50Ž'!$A$2:$A$34,MATCH(E22,'50Ž'!$C$2:$C$34))</f>
        <v>17</v>
      </c>
      <c r="G22" s="46">
        <v>0.001980324074074074</v>
      </c>
      <c r="H22" s="37">
        <f>INDEX('800Ž'!$A$2:$A$76,MATCH(G22,'800Ž'!$C$2:$C$76))-1</f>
        <v>36</v>
      </c>
      <c r="I22" s="47">
        <v>0.0010648148148148147</v>
      </c>
      <c r="J22" s="48">
        <f>INDEX('100Ž'!$A$2:$A$91,MATCH(I22,'100Ž'!$C$2:$C$91))-1</f>
        <v>16</v>
      </c>
      <c r="K22" s="49">
        <v>10</v>
      </c>
      <c r="L22" s="50">
        <f>INDEX('sh-Ž'!$D$2:$D$21,MATCH(K22,'sh-Ž'!$E$2:$E$21,-1))</f>
        <v>39.7</v>
      </c>
      <c r="M22" s="51">
        <v>10</v>
      </c>
      <c r="N22" s="48">
        <f>INDEX('b-Ž'!$D$22:$D$51,MATCH(M22,'b-Ž'!$E$22:$E$51,-1))</f>
        <v>30.099999999999994</v>
      </c>
      <c r="O22" s="49">
        <v>212</v>
      </c>
      <c r="P22" s="50">
        <f>INDEX('sk-Ž'!$A$2:$A$34,MATCH(O22,'sk-Ž'!$C$2:$C$34,-1))-1</f>
        <v>17</v>
      </c>
      <c r="Q22" s="51">
        <v>500</v>
      </c>
      <c r="R22" s="48">
        <f>INDEX('hod-Ž'!$A$2:$A$34,MATCH(Q22,'hod-Ž'!$C$2:$C$34,-1))-1</f>
        <v>18</v>
      </c>
      <c r="S22" s="49">
        <v>6</v>
      </c>
      <c r="T22" s="50">
        <f>INDEX(pobyblivost!$A$2:$A$8,MATCH(S22,pobyblivost!$B$2:$B$8,-1))</f>
        <v>25</v>
      </c>
      <c r="U22" s="52">
        <f>SUM(F22,H22,J22,L22,N22,P22,R22,T22)</f>
        <v>198.8</v>
      </c>
    </row>
    <row r="23" spans="1:21" ht="12.75" thickBot="1">
      <c r="A23" s="70" t="s">
        <v>40</v>
      </c>
      <c r="B23" s="56" t="s">
        <v>41</v>
      </c>
      <c r="C23" s="57">
        <v>64.7</v>
      </c>
      <c r="D23" s="59">
        <v>51.760000000000005</v>
      </c>
      <c r="E23" s="62">
        <v>7.9</v>
      </c>
      <c r="F23" s="63">
        <f>INDEX('50Ž'!$A$2:$A$34,MATCH(E23,'50Ž'!$C$2:$C$34))</f>
        <v>20</v>
      </c>
      <c r="G23" s="60">
        <v>0.0019074074074074074</v>
      </c>
      <c r="H23" s="59">
        <f>INDEX('800Ž'!$A$2:$A$76,MATCH(G23,'800Ž'!$C$2:$C$76))-1</f>
        <v>44</v>
      </c>
      <c r="I23" s="65">
        <v>0.0012407407407407408</v>
      </c>
      <c r="J23" s="58">
        <f>INDEX('100Ž'!$A$2:$A$91,MATCH(I23,'100Ž'!$C$2:$C$91))-1</f>
        <v>0</v>
      </c>
      <c r="K23" s="64">
        <v>7</v>
      </c>
      <c r="L23" s="67">
        <f>INDEX('sh-Ž'!$D$2:$D$21,MATCH(K23,'sh-Ž'!$E$2:$E$21,-1))</f>
        <v>29.200000000000003</v>
      </c>
      <c r="M23" s="62">
        <v>8</v>
      </c>
      <c r="N23" s="58">
        <f>INDEX('b-Ž'!$D$22:$D$51,MATCH(M23,'b-Ž'!$E$22:$E$51,-1))</f>
        <v>24.299999999999997</v>
      </c>
      <c r="O23" s="64">
        <v>226</v>
      </c>
      <c r="P23" s="67">
        <f>INDEX('sk-Ž'!$A$2:$A$34,MATCH(O23,'sk-Ž'!$C$2:$C$34,-1))-1</f>
        <v>20</v>
      </c>
      <c r="Q23" s="62">
        <v>504</v>
      </c>
      <c r="R23" s="58">
        <f>INDEX('hod-Ž'!$A$2:$A$34,MATCH(Q23,'hod-Ž'!$C$2:$C$34,-1))-1</f>
        <v>19</v>
      </c>
      <c r="S23" s="64">
        <v>6</v>
      </c>
      <c r="T23" s="67">
        <f>INDEX(pobyblivost!$A$2:$A$8,MATCH(S23,pobyblivost!$B$2:$B$8,-1))</f>
        <v>25</v>
      </c>
      <c r="U23" s="68">
        <f>SUM(F23,H23,J23,L23,N23,P23,R23,T23)</f>
        <v>181.5</v>
      </c>
    </row>
    <row r="24" ht="12.75" thickBot="1"/>
    <row r="25" spans="1:21" ht="12">
      <c r="A25" s="38" t="s">
        <v>3</v>
      </c>
      <c r="B25" s="34" t="s">
        <v>14</v>
      </c>
      <c r="C25" s="34" t="s">
        <v>15</v>
      </c>
      <c r="D25" s="36" t="s">
        <v>16</v>
      </c>
      <c r="E25" s="39" t="s">
        <v>4</v>
      </c>
      <c r="F25" s="40" t="s">
        <v>5</v>
      </c>
      <c r="G25" s="41" t="s">
        <v>6</v>
      </c>
      <c r="H25" s="36" t="s">
        <v>5</v>
      </c>
      <c r="I25" s="39" t="s">
        <v>7</v>
      </c>
      <c r="J25" s="44" t="s">
        <v>5</v>
      </c>
      <c r="K25" s="42" t="s">
        <v>8</v>
      </c>
      <c r="L25" s="66" t="s">
        <v>5</v>
      </c>
      <c r="M25" s="45" t="s">
        <v>9</v>
      </c>
      <c r="N25" s="44" t="s">
        <v>5</v>
      </c>
      <c r="O25" s="42" t="s">
        <v>10</v>
      </c>
      <c r="P25" s="43" t="s">
        <v>5</v>
      </c>
      <c r="Q25" s="45" t="s">
        <v>11</v>
      </c>
      <c r="R25" s="44" t="s">
        <v>5</v>
      </c>
      <c r="S25" s="42" t="s">
        <v>12</v>
      </c>
      <c r="T25" s="43" t="s">
        <v>5</v>
      </c>
      <c r="U25" s="69" t="s">
        <v>13</v>
      </c>
    </row>
    <row r="26" spans="1:21" ht="12">
      <c r="A26" s="55" t="s">
        <v>50</v>
      </c>
      <c r="B26" s="53" t="s">
        <v>28</v>
      </c>
      <c r="C26" s="35">
        <v>49.7</v>
      </c>
      <c r="D26" s="37">
        <v>29.82</v>
      </c>
      <c r="E26" s="51">
        <v>7.7</v>
      </c>
      <c r="F26" s="61">
        <f>INDEX('50Ž'!$A$2:$A$34,MATCH(E26,'50Ž'!$D$2:$D$34))</f>
        <v>24</v>
      </c>
      <c r="G26" s="46">
        <v>0.0019502314814814816</v>
      </c>
      <c r="H26" s="37">
        <f>INDEX('800Ž'!$A$2:$A$76,MATCH(G26,'800Ž'!$D$2:$D$76))-1</f>
        <v>44</v>
      </c>
      <c r="I26" s="47">
        <v>0.0009918981481481482</v>
      </c>
      <c r="J26" s="48">
        <f>INDEX('100Ž'!$A$2:$A$91,MATCH(I26,'100Ž'!$D$2:$D$91))-1</f>
        <v>45</v>
      </c>
      <c r="K26" s="49">
        <v>20</v>
      </c>
      <c r="L26" s="50">
        <f>INDEX('sh-Ž'!$G$2:$G$21,MATCH(K26,'sh-Ž'!$H$2:$H$21,-1))</f>
        <v>81</v>
      </c>
      <c r="M26" s="51">
        <v>33</v>
      </c>
      <c r="N26" s="48">
        <f>INDEX('b-Ž'!$G$2:$G$51,MATCH(M26,'b-Ž'!$H$2:$H$51,-1))</f>
        <v>45.20000000000001</v>
      </c>
      <c r="O26" s="49">
        <v>212</v>
      </c>
      <c r="P26" s="50">
        <f>INDEX('sk-Ž'!$A$2:$A$34,MATCH(O26,'sk-Ž'!$D$2:$D$34,-1))-1</f>
        <v>19</v>
      </c>
      <c r="Q26" s="51">
        <v>482</v>
      </c>
      <c r="R26" s="48">
        <f>INDEX('hod-Ž'!$A$2:$A$34,MATCH(Q26,'hod-Ž'!$D$2:$D$34,-1))-1</f>
        <v>18</v>
      </c>
      <c r="S26" s="49">
        <v>6</v>
      </c>
      <c r="T26" s="50">
        <f>INDEX(pobyblivost!$A$2:$A$8,MATCH(S26,pobyblivost!$B$2:$B$8,-1))</f>
        <v>25</v>
      </c>
      <c r="U26" s="52">
        <f>SUM(F26,H26,J26,L26,N26,P26,R26,T26)</f>
        <v>301.20000000000005</v>
      </c>
    </row>
    <row r="27" spans="1:21" ht="12">
      <c r="A27" s="55" t="s">
        <v>52</v>
      </c>
      <c r="B27" s="53" t="s">
        <v>53</v>
      </c>
      <c r="C27" s="35">
        <v>62.9</v>
      </c>
      <c r="D27" s="37">
        <v>37.739999999999995</v>
      </c>
      <c r="E27" s="51">
        <v>7.9</v>
      </c>
      <c r="F27" s="61">
        <f>INDEX('50Ž'!$A$2:$A$34,MATCH(E27,'50Ž'!$D$2:$D$34))</f>
        <v>22</v>
      </c>
      <c r="G27" s="46">
        <v>0.0018657407407407407</v>
      </c>
      <c r="H27" s="37">
        <f>INDEX('800Ž'!$A$2:$A$76,MATCH(G27,'800Ž'!$D$2:$D$76))-1</f>
        <v>54</v>
      </c>
      <c r="I27" s="47">
        <v>0.0009629629629629631</v>
      </c>
      <c r="J27" s="48">
        <f>INDEX('100Ž'!$A$2:$A$91,MATCH(I27,'100Ž'!$D$2:$D$91))-1</f>
        <v>52</v>
      </c>
      <c r="K27" s="49">
        <v>10</v>
      </c>
      <c r="L27" s="50">
        <f>INDEX('sh-Ž'!$G$2:$G$21,MATCH(K27,'sh-Ž'!$H$2:$H$21,-1))</f>
        <v>48</v>
      </c>
      <c r="M27" s="51">
        <v>21</v>
      </c>
      <c r="N27" s="48">
        <f>INDEX('b-Ž'!$G$2:$G$51,MATCH(M27,'b-Ž'!$H$2:$H$51,-1))</f>
        <v>24.799999999999994</v>
      </c>
      <c r="O27" s="49">
        <v>220</v>
      </c>
      <c r="P27" s="50">
        <f>INDEX('sk-Ž'!$A$2:$A$34,MATCH(O27,'sk-Ž'!$D$2:$D$34,-1))-1</f>
        <v>21</v>
      </c>
      <c r="Q27" s="51">
        <v>403</v>
      </c>
      <c r="R27" s="48">
        <f>INDEX('hod-Ž'!$A$2:$A$34,MATCH(Q27,'hod-Ž'!$D$2:$D$34,-1))-1</f>
        <v>11</v>
      </c>
      <c r="S27" s="49">
        <v>6</v>
      </c>
      <c r="T27" s="50">
        <f>INDEX(pobyblivost!$A$2:$A$8,MATCH(S27,pobyblivost!$B$2:$B$8,-1))</f>
        <v>25</v>
      </c>
      <c r="U27" s="52">
        <f>SUM(F27,H27,J27,L27,N27,P27,R27,T27)</f>
        <v>257.79999999999995</v>
      </c>
    </row>
    <row r="28" spans="1:21" ht="12">
      <c r="A28" s="55" t="s">
        <v>55</v>
      </c>
      <c r="B28" s="53" t="s">
        <v>56</v>
      </c>
      <c r="C28" s="35">
        <v>67</v>
      </c>
      <c r="D28" s="37">
        <v>35.199999999999996</v>
      </c>
      <c r="E28" s="51">
        <v>7.9</v>
      </c>
      <c r="F28" s="61">
        <f>INDEX('50Ž'!$A$2:$A$34,MATCH(E28,'50Ž'!$D$2:$D$34))</f>
        <v>22</v>
      </c>
      <c r="G28" s="46">
        <v>0.001945601851851852</v>
      </c>
      <c r="H28" s="37">
        <f>INDEX('800Ž'!$A$2:$A$76,MATCH(G28,'800Ž'!$D$2:$D$76))-1</f>
        <v>45</v>
      </c>
      <c r="I28" s="47">
        <v>0.0010243055555555556</v>
      </c>
      <c r="J28" s="48">
        <f>INDEX('100Ž'!$A$2:$A$91,MATCH(I28,'100Ž'!$D$2:$D$91))-1</f>
        <v>36</v>
      </c>
      <c r="K28" s="49">
        <v>6</v>
      </c>
      <c r="L28" s="50">
        <f>INDEX('sh-Ž'!$G$2:$G$21,MATCH(K28,'sh-Ž'!$H$2:$H$21,-1))</f>
        <v>32</v>
      </c>
      <c r="M28" s="51">
        <v>40</v>
      </c>
      <c r="N28" s="48">
        <f>INDEX('b-Ž'!$G$2:$G$51,MATCH(M28,'b-Ž'!$H$2:$H$51,-1))</f>
        <v>57.10000000000003</v>
      </c>
      <c r="O28" s="49">
        <v>206</v>
      </c>
      <c r="P28" s="50">
        <f>INDEX('sk-Ž'!$A$2:$A$34,MATCH(O28,'sk-Ž'!$D$2:$D$34,-1))-1</f>
        <v>18</v>
      </c>
      <c r="Q28" s="51">
        <v>465</v>
      </c>
      <c r="R28" s="48">
        <f>INDEX('hod-Ž'!$A$2:$A$34,MATCH(Q28,'hod-Ž'!$D$2:$D$34,-1))-1</f>
        <v>17</v>
      </c>
      <c r="S28" s="49">
        <v>5</v>
      </c>
      <c r="T28" s="50">
        <f>INDEX(pobyblivost!$A$2:$A$8,MATCH(S28,pobyblivost!$B$2:$B$8,-1))</f>
        <v>17</v>
      </c>
      <c r="U28" s="52">
        <f>SUM(F28,H28,J28,L28,N28,P28,R28,T28)</f>
        <v>244.10000000000002</v>
      </c>
    </row>
    <row r="29" spans="1:21" ht="12">
      <c r="A29" s="55" t="s">
        <v>49</v>
      </c>
      <c r="B29" s="53" t="s">
        <v>23</v>
      </c>
      <c r="C29" s="35">
        <v>59.4</v>
      </c>
      <c r="D29" s="37">
        <v>35.64</v>
      </c>
      <c r="E29" s="51">
        <v>8.1</v>
      </c>
      <c r="F29" s="61">
        <f>INDEX('50Ž'!$A$2:$A$34,MATCH(E29,'50Ž'!$D$2:$D$34))</f>
        <v>20</v>
      </c>
      <c r="G29" s="46">
        <v>0.002230324074074074</v>
      </c>
      <c r="H29" s="37">
        <f>INDEX('800Ž'!$A$2:$A$76,MATCH(G29,'800Ž'!$D$2:$D$76))-1</f>
        <v>14</v>
      </c>
      <c r="I29" s="47">
        <v>0.001017361111111111</v>
      </c>
      <c r="J29" s="48">
        <f>INDEX('100Ž'!$A$2:$A$91,MATCH(I29,'100Ž'!$D$2:$D$91))-1</f>
        <v>38</v>
      </c>
      <c r="K29" s="49">
        <v>8</v>
      </c>
      <c r="L29" s="50">
        <f>INDEX('sh-Ž'!$G$2:$G$21,MATCH(K29,'sh-Ž'!$H$2:$H$21,-1))</f>
        <v>40</v>
      </c>
      <c r="M29" s="51">
        <v>20</v>
      </c>
      <c r="N29" s="48">
        <f>INDEX('b-Ž'!$G$2:$G$51,MATCH(M29,'b-Ž'!$H$2:$H$51,-1))</f>
        <v>23.099999999999994</v>
      </c>
      <c r="O29" s="49">
        <v>223</v>
      </c>
      <c r="P29" s="50">
        <f>INDEX('sk-Ž'!$A$2:$A$34,MATCH(O29,'sk-Ž'!$D$2:$D$34,-1))-1</f>
        <v>21</v>
      </c>
      <c r="Q29" s="51">
        <v>532</v>
      </c>
      <c r="R29" s="48">
        <f>INDEX('hod-Ž'!$A$2:$A$34,MATCH(Q29,'hod-Ž'!$D$2:$D$34,-1))-1</f>
        <v>23</v>
      </c>
      <c r="S29" s="49">
        <v>6</v>
      </c>
      <c r="T29" s="50">
        <f>INDEX(pobyblivost!$A$2:$A$8,MATCH(S29,pobyblivost!$B$2:$B$8,-1))</f>
        <v>25</v>
      </c>
      <c r="U29" s="52">
        <f>SUM(F29,H29,J29,L29,N29,P29,R29,T29)</f>
        <v>204.1</v>
      </c>
    </row>
    <row r="30" spans="1:21" ht="12">
      <c r="A30" s="55" t="s">
        <v>51</v>
      </c>
      <c r="B30" s="53" t="s">
        <v>28</v>
      </c>
      <c r="C30" s="35">
        <v>54.3</v>
      </c>
      <c r="D30" s="37">
        <v>32.58</v>
      </c>
      <c r="E30" s="51">
        <v>8</v>
      </c>
      <c r="F30" s="61">
        <f>INDEX('50Ž'!$A$2:$A$34,MATCH(E30,'50Ž'!$D$2:$D$34))</f>
        <v>21</v>
      </c>
      <c r="G30" s="46">
        <v>0.0019756944444444444</v>
      </c>
      <c r="H30" s="37">
        <f>INDEX('800Ž'!$A$2:$A$76,MATCH(G30,'800Ž'!$D$2:$D$76))-1</f>
        <v>42</v>
      </c>
      <c r="I30" s="47">
        <v>0.001167824074074074</v>
      </c>
      <c r="J30" s="48">
        <f>INDEX('100Ž'!$A$2:$A$91,MATCH(I30,'100Ž'!$D$2:$D$91))-1</f>
        <v>1</v>
      </c>
      <c r="K30" s="49">
        <v>9</v>
      </c>
      <c r="L30" s="50">
        <f>INDEX('sh-Ž'!$G$2:$G$21,MATCH(K30,'sh-Ž'!$H$2:$H$21,-1))</f>
        <v>44</v>
      </c>
      <c r="M30" s="51">
        <v>24</v>
      </c>
      <c r="N30" s="48">
        <f>INDEX('b-Ž'!$G$2:$G$51,MATCH(M30,'b-Ž'!$H$2:$H$51,-1))</f>
        <v>29.89999999999999</v>
      </c>
      <c r="O30" s="49">
        <v>204</v>
      </c>
      <c r="P30" s="50">
        <f>INDEX('sk-Ž'!$A$2:$A$34,MATCH(O30,'sk-Ž'!$D$2:$D$34,-1))-1</f>
        <v>17</v>
      </c>
      <c r="Q30" s="51">
        <v>404</v>
      </c>
      <c r="R30" s="48">
        <f>INDEX('hod-Ž'!$A$2:$A$34,MATCH(Q30,'hod-Ž'!$D$2:$D$34,-1))-1</f>
        <v>11</v>
      </c>
      <c r="S30" s="49">
        <v>6</v>
      </c>
      <c r="T30" s="50">
        <f>INDEX(pobyblivost!$A$2:$A$8,MATCH(S30,pobyblivost!$B$2:$B$8,-1))</f>
        <v>25</v>
      </c>
      <c r="U30" s="52">
        <f>SUM(F30,H30,J30,L30,N30,P30,R30,T30)</f>
        <v>190.89999999999998</v>
      </c>
    </row>
    <row r="31" spans="1:21" ht="12">
      <c r="A31" s="55" t="s">
        <v>54</v>
      </c>
      <c r="B31" s="53" t="s">
        <v>27</v>
      </c>
      <c r="C31" s="35">
        <v>59.7</v>
      </c>
      <c r="D31" s="37">
        <v>35.82</v>
      </c>
      <c r="E31" s="51">
        <v>8.2</v>
      </c>
      <c r="F31" s="61">
        <f>INDEX('50Ž'!$A$2:$A$34,MATCH(E31,'50Ž'!$D$2:$D$34))</f>
        <v>19</v>
      </c>
      <c r="G31" s="46">
        <v>0.0020509259259259257</v>
      </c>
      <c r="H31" s="37">
        <f>INDEX('800Ž'!$A$2:$A$76,MATCH(G31,'800Ž'!$D$2:$D$76))-1</f>
        <v>33</v>
      </c>
      <c r="I31" s="47">
        <v>0.0011296296296296295</v>
      </c>
      <c r="J31" s="48">
        <f>INDEX('100Ž'!$A$2:$A$91,MATCH(I31,'100Ž'!$D$2:$D$91))-1</f>
        <v>10</v>
      </c>
      <c r="K31" s="49">
        <v>5</v>
      </c>
      <c r="L31" s="50">
        <f>INDEX('sh-Ž'!$G$2:$G$21,MATCH(K31,'sh-Ž'!$H$2:$H$21,-1))</f>
        <v>27</v>
      </c>
      <c r="M31" s="51">
        <v>23</v>
      </c>
      <c r="N31" s="48">
        <f>INDEX('b-Ž'!$G$2:$G$51,MATCH(M31,'b-Ž'!$H$2:$H$51,-1))</f>
        <v>28.199999999999992</v>
      </c>
      <c r="O31" s="49">
        <v>208</v>
      </c>
      <c r="P31" s="50">
        <f>INDEX('sk-Ž'!$A$2:$A$34,MATCH(O31,'sk-Ž'!$D$2:$D$34,-1))-1</f>
        <v>18</v>
      </c>
      <c r="Q31" s="51">
        <v>475</v>
      </c>
      <c r="R31" s="48">
        <f>INDEX('hod-Ž'!$A$2:$A$34,MATCH(Q31,'hod-Ž'!$D$2:$D$34,-1))-1</f>
        <v>18</v>
      </c>
      <c r="S31" s="49">
        <v>6</v>
      </c>
      <c r="T31" s="50">
        <f>INDEX(pobyblivost!$A$2:$A$8,MATCH(S31,pobyblivost!$B$2:$B$8,-1))</f>
        <v>25</v>
      </c>
      <c r="U31" s="52">
        <f>SUM(F31,H31,J31,L31,N31,P31,R31,T31)</f>
        <v>178.2</v>
      </c>
    </row>
    <row r="32" spans="1:21" ht="12">
      <c r="A32" s="55" t="s">
        <v>57</v>
      </c>
      <c r="B32" s="53" t="s">
        <v>58</v>
      </c>
      <c r="C32" s="35">
        <v>64</v>
      </c>
      <c r="D32" s="37">
        <v>38.4</v>
      </c>
      <c r="E32" s="51">
        <v>7.6</v>
      </c>
      <c r="F32" s="61">
        <f>INDEX('50Ž'!$A$2:$A$34,MATCH(E32,'50Ž'!$D$2:$D$34))</f>
        <v>25</v>
      </c>
      <c r="G32" s="46">
        <v>0.001931712962962963</v>
      </c>
      <c r="H32" s="37">
        <f>INDEX('800Ž'!$A$2:$A$76,MATCH(G32,'800Ž'!$D$2:$D$76))-1</f>
        <v>46</v>
      </c>
      <c r="I32" s="47">
        <v>0.0011481481481481481</v>
      </c>
      <c r="J32" s="48">
        <f>INDEX('100Ž'!$A$2:$A$91,MATCH(I32,'100Ž'!$D$2:$D$91))-1</f>
        <v>5</v>
      </c>
      <c r="K32" s="49">
        <v>1</v>
      </c>
      <c r="L32" s="50">
        <f>INDEX('sh-Ž'!$G$2:$G$21,MATCH(K32,'sh-Ž'!$H$2:$H$21,-1))</f>
        <v>7</v>
      </c>
      <c r="M32" s="51">
        <v>5</v>
      </c>
      <c r="N32" s="48">
        <f>INDEX('b-Ž'!$G$2:$G$51,MATCH(M32,'b-Ž'!$H$2:$H$51,-1))</f>
        <v>0</v>
      </c>
      <c r="O32" s="49">
        <v>193</v>
      </c>
      <c r="P32" s="50">
        <f>INDEX('sk-Ž'!$A$2:$A$34,MATCH(O32,'sk-Ž'!$D$2:$D$34,-1))-1</f>
        <v>15</v>
      </c>
      <c r="Q32" s="51">
        <v>457</v>
      </c>
      <c r="R32" s="48">
        <f>INDEX('hod-Ž'!$A$2:$A$34,MATCH(Q32,'hod-Ž'!$D$2:$D$34,-1))-1</f>
        <v>16</v>
      </c>
      <c r="S32" s="49">
        <v>4</v>
      </c>
      <c r="T32" s="50">
        <f>INDEX(pobyblivost!$A$2:$A$8,MATCH(S32,pobyblivost!$B$2:$B$8,-1))</f>
        <v>9</v>
      </c>
      <c r="U32" s="72">
        <f>SUM(F32,H32,J32,L32,N32,P32,R32,T32)</f>
        <v>123</v>
      </c>
    </row>
    <row r="33" ht="12.75" thickBot="1"/>
    <row r="34" spans="1:21" ht="12">
      <c r="A34" s="38" t="s">
        <v>3</v>
      </c>
      <c r="B34" s="34" t="s">
        <v>14</v>
      </c>
      <c r="C34" s="34" t="s">
        <v>15</v>
      </c>
      <c r="D34" s="36" t="s">
        <v>16</v>
      </c>
      <c r="E34" s="39" t="s">
        <v>4</v>
      </c>
      <c r="F34" s="40" t="s">
        <v>5</v>
      </c>
      <c r="G34" s="41" t="s">
        <v>6</v>
      </c>
      <c r="H34" s="36" t="s">
        <v>5</v>
      </c>
      <c r="I34" s="39" t="s">
        <v>7</v>
      </c>
      <c r="J34" s="44" t="s">
        <v>5</v>
      </c>
      <c r="K34" s="42" t="s">
        <v>8</v>
      </c>
      <c r="L34" s="66" t="s">
        <v>5</v>
      </c>
      <c r="M34" s="45" t="s">
        <v>9</v>
      </c>
      <c r="N34" s="44" t="s">
        <v>5</v>
      </c>
      <c r="O34" s="42" t="s">
        <v>10</v>
      </c>
      <c r="P34" s="43" t="s">
        <v>5</v>
      </c>
      <c r="Q34" s="45" t="s">
        <v>11</v>
      </c>
      <c r="R34" s="44" t="s">
        <v>5</v>
      </c>
      <c r="S34" s="42" t="s">
        <v>12</v>
      </c>
      <c r="T34" s="43" t="s">
        <v>5</v>
      </c>
      <c r="U34" s="69" t="s">
        <v>13</v>
      </c>
    </row>
    <row r="35" spans="1:21" ht="12">
      <c r="A35" s="55" t="s">
        <v>65</v>
      </c>
      <c r="B35" s="53" t="s">
        <v>25</v>
      </c>
      <c r="C35" s="35">
        <v>63.3</v>
      </c>
      <c r="D35" s="37">
        <v>32.98</v>
      </c>
      <c r="E35" s="51">
        <v>7.9</v>
      </c>
      <c r="F35" s="61">
        <f>INDEX('50Ž'!$A$2:$A$34,MATCH(E35,'50Ž'!$E$2:$E$34))</f>
        <v>24</v>
      </c>
      <c r="G35" s="46">
        <v>0.001962962962962963</v>
      </c>
      <c r="H35" s="37">
        <f>INDEX('800Ž'!$A$2:$A$76,MATCH(G35,'800Ž'!$E$2:$E$76))-1</f>
        <v>45</v>
      </c>
      <c r="I35" s="47">
        <v>0.0009513888888888889</v>
      </c>
      <c r="J35" s="48">
        <f>INDEX('100Ž'!$A$2:$A$91,MATCH(I35,'100Ž'!$E$2:$E$91))-1</f>
        <v>64</v>
      </c>
      <c r="K35" s="49">
        <v>4</v>
      </c>
      <c r="L35" s="50">
        <f>INDEX('sh-Ž'!$J$2:$J$21,MATCH(K35,'sh-Ž'!$K$2:$K$21,-1))</f>
        <v>26</v>
      </c>
      <c r="M35" s="51">
        <v>29</v>
      </c>
      <c r="N35" s="48">
        <f>INDEX('b-Ž'!$J$2:$J$51,MATCH(M35,'b-Ž'!$K$2:$K$51,-1))</f>
        <v>46.59999999999998</v>
      </c>
      <c r="O35" s="49">
        <v>218</v>
      </c>
      <c r="P35" s="50">
        <f>INDEX('sk-Ž'!$A$2:$A$34,MATCH(O35,'sk-Ž'!$E$2:$E$34,-1))-1</f>
        <v>22</v>
      </c>
      <c r="Q35" s="51">
        <v>528</v>
      </c>
      <c r="R35" s="48">
        <f>INDEX('hod-Ž'!$A$2:$A$34,MATCH(Q35,'hod-Ž'!$E$2:$E$34,-1))-1</f>
        <v>25</v>
      </c>
      <c r="S35" s="49">
        <v>6</v>
      </c>
      <c r="T35" s="50">
        <f>INDEX(pobyblivost!$A$2:$A$8,MATCH(S35,pobyblivost!$B$2:$B$8,-1))</f>
        <v>25</v>
      </c>
      <c r="U35" s="52">
        <f>SUM(F35,H35,J35,L35,N35,P35,R35,T35)</f>
        <v>277.59999999999997</v>
      </c>
    </row>
    <row r="36" spans="1:21" ht="12">
      <c r="A36" s="55" t="s">
        <v>60</v>
      </c>
      <c r="B36" s="53" t="s">
        <v>61</v>
      </c>
      <c r="C36" s="35">
        <v>60.3</v>
      </c>
      <c r="D36" s="37">
        <v>36.18</v>
      </c>
      <c r="E36" s="51">
        <v>7.4</v>
      </c>
      <c r="F36" s="61">
        <f>INDEX('50Ž'!$A$2:$A$34,MATCH(E36,'50Ž'!$E$2:$E$34))</f>
        <v>29</v>
      </c>
      <c r="G36" s="46">
        <v>0.0018981481481481482</v>
      </c>
      <c r="H36" s="37">
        <f>INDEX('800Ž'!$A$2:$A$76,MATCH(G36,'800Ž'!$E$2:$E$76))-1</f>
        <v>52</v>
      </c>
      <c r="I36" s="47">
        <v>0.001005787037037037</v>
      </c>
      <c r="J36" s="48">
        <f>INDEX('100Ž'!$A$2:$A$91,MATCH(I36,'100Ž'!$E$2:$E$91))-1</f>
        <v>50</v>
      </c>
      <c r="K36" s="49">
        <v>7</v>
      </c>
      <c r="L36" s="50">
        <f>INDEX('sh-Ž'!$J$2:$J$21,MATCH(K36,'sh-Ž'!$K$2:$K$21,-1))</f>
        <v>41</v>
      </c>
      <c r="M36" s="51">
        <v>18</v>
      </c>
      <c r="N36" s="48">
        <f>INDEX('b-Ž'!$J$2:$J$51,MATCH(M36,'b-Ž'!$K$2:$K$51,-1))</f>
        <v>25.699999999999992</v>
      </c>
      <c r="O36" s="49">
        <v>238</v>
      </c>
      <c r="P36" s="50">
        <f>INDEX('sk-Ž'!$A$2:$A$34,MATCH(O36,'sk-Ž'!$E$2:$E$34,-1))-1</f>
        <v>27</v>
      </c>
      <c r="Q36" s="51">
        <v>520</v>
      </c>
      <c r="R36" s="48">
        <f>INDEX('hod-Ž'!$A$2:$A$34,MATCH(Q36,'hod-Ž'!$E$2:$E$34,-1))-1</f>
        <v>24</v>
      </c>
      <c r="S36" s="49">
        <v>6</v>
      </c>
      <c r="T36" s="50">
        <f>INDEX(pobyblivost!$A$2:$A$8,MATCH(S36,pobyblivost!$B$2:$B$8,-1))</f>
        <v>25</v>
      </c>
      <c r="U36" s="52">
        <f>SUM(F36,H36,J36,L36,N36,P36,R36,T36)</f>
        <v>273.7</v>
      </c>
    </row>
    <row r="37" spans="1:21" ht="12">
      <c r="A37" s="55" t="s">
        <v>70</v>
      </c>
      <c r="B37" s="53" t="s">
        <v>27</v>
      </c>
      <c r="C37" s="35">
        <v>50.3</v>
      </c>
      <c r="D37" s="37">
        <v>25.179999999999996</v>
      </c>
      <c r="E37" s="51">
        <v>8.5</v>
      </c>
      <c r="F37" s="61">
        <f>INDEX('50Ž'!$A$2:$A$34,MATCH(E37,'50Ž'!$E$2:$E$34))</f>
        <v>18</v>
      </c>
      <c r="G37" s="46">
        <v>0.0020694444444444445</v>
      </c>
      <c r="H37" s="37">
        <f>INDEX('800Ž'!$A$2:$A$76,MATCH(G37,'800Ž'!$E$2:$E$76))-1</f>
        <v>33</v>
      </c>
      <c r="I37" s="47">
        <v>0.0009606481481481481</v>
      </c>
      <c r="J37" s="48">
        <f>INDEX('100Ž'!$A$2:$A$91,MATCH(I37,'100Ž'!$E$2:$E$91))-1</f>
        <v>61</v>
      </c>
      <c r="K37" s="49">
        <v>7</v>
      </c>
      <c r="L37" s="50">
        <f>INDEX('sh-Ž'!$J$2:$J$21,MATCH(K37,'sh-Ž'!$K$2:$K$21,-1))</f>
        <v>41</v>
      </c>
      <c r="M37" s="51">
        <v>39</v>
      </c>
      <c r="N37" s="48">
        <f>INDEX('b-Ž'!$J$2:$J$51,MATCH(M37,'b-Ž'!$K$2:$K$51,-1))</f>
        <v>65.59999999999997</v>
      </c>
      <c r="O37" s="49">
        <v>176</v>
      </c>
      <c r="P37" s="50">
        <f>INDEX('sk-Ž'!$A$2:$A$34,MATCH(O37,'sk-Ž'!$E$2:$E$34,-1))-1</f>
        <v>13</v>
      </c>
      <c r="Q37" s="51">
        <v>415</v>
      </c>
      <c r="R37" s="48">
        <f>INDEX('hod-Ž'!$A$2:$A$34,MATCH(Q37,'hod-Ž'!$E$2:$E$34,-1))-1</f>
        <v>14</v>
      </c>
      <c r="S37" s="49">
        <v>6</v>
      </c>
      <c r="T37" s="50">
        <f>INDEX(pobyblivost!$A$2:$A$8,MATCH(S37,pobyblivost!$B$2:$B$8,-1))</f>
        <v>25</v>
      </c>
      <c r="U37" s="52">
        <f>SUM(F37,H37,J37,L37,N37,P37,R37,T37)</f>
        <v>270.59999999999997</v>
      </c>
    </row>
    <row r="38" spans="1:21" ht="12">
      <c r="A38" s="55" t="s">
        <v>76</v>
      </c>
      <c r="B38" s="53" t="s">
        <v>77</v>
      </c>
      <c r="C38" s="35">
        <v>48.5</v>
      </c>
      <c r="D38" s="37">
        <v>29.099999999999998</v>
      </c>
      <c r="E38" s="51">
        <v>8.2</v>
      </c>
      <c r="F38" s="61">
        <f>INDEX('50Ž'!$A$2:$A$34,MATCH(E38,'50Ž'!$E$2:$E$34))</f>
        <v>21</v>
      </c>
      <c r="G38" s="46">
        <v>0.002111111111111111</v>
      </c>
      <c r="H38" s="37">
        <f>INDEX('800Ž'!$A$2:$A$76,MATCH(G38,'800Ž'!$E$2:$E$76))-1</f>
        <v>29</v>
      </c>
      <c r="I38" s="47">
        <v>0.0009768518518518518</v>
      </c>
      <c r="J38" s="48">
        <f>INDEX('100Ž'!$A$2:$A$91,MATCH(I38,'100Ž'!$E$2:$E$91))-1</f>
        <v>57</v>
      </c>
      <c r="K38" s="49">
        <v>9</v>
      </c>
      <c r="L38" s="50">
        <f>INDEX('sh-Ž'!$J$2:$J$21,MATCH(K38,'sh-Ž'!$K$2:$K$21,-1))</f>
        <v>49</v>
      </c>
      <c r="M38" s="51">
        <v>23</v>
      </c>
      <c r="N38" s="48">
        <f>INDEX('b-Ž'!$J$2:$J$51,MATCH(M38,'b-Ž'!$K$2:$K$51,-1))</f>
        <v>35.19999999999999</v>
      </c>
      <c r="O38" s="49">
        <v>186</v>
      </c>
      <c r="P38" s="50">
        <f>INDEX('sk-Ž'!$A$2:$A$34,MATCH(O38,'sk-Ž'!$E$2:$E$34,-1))-1</f>
        <v>15</v>
      </c>
      <c r="Q38" s="51">
        <v>458</v>
      </c>
      <c r="R38" s="48">
        <f>INDEX('hod-Ž'!$A$2:$A$34,MATCH(Q38,'hod-Ž'!$E$2:$E$34,-1))-1</f>
        <v>18</v>
      </c>
      <c r="S38" s="49">
        <v>5</v>
      </c>
      <c r="T38" s="50">
        <f>INDEX(pobyblivost!$A$2:$A$8,MATCH(S38,pobyblivost!$B$2:$B$8,-1))</f>
        <v>17</v>
      </c>
      <c r="U38" s="52">
        <f>SUM(F38,H38,J38,L38,N38,P38,R38,T38)</f>
        <v>241.2</v>
      </c>
    </row>
    <row r="39" spans="1:21" ht="12">
      <c r="A39" s="55" t="s">
        <v>71</v>
      </c>
      <c r="B39" s="53" t="s">
        <v>72</v>
      </c>
      <c r="C39" s="35">
        <v>54</v>
      </c>
      <c r="D39" s="37">
        <v>27.4</v>
      </c>
      <c r="E39" s="51">
        <v>7.9</v>
      </c>
      <c r="F39" s="61">
        <f>INDEX('50Ž'!$A$2:$A$34,MATCH(E39,'50Ž'!$E$2:$E$34))</f>
        <v>24</v>
      </c>
      <c r="G39" s="46">
        <v>0.0020266203703703705</v>
      </c>
      <c r="H39" s="37">
        <f>INDEX('800Ž'!$A$2:$A$76,MATCH(G39,'800Ž'!$E$2:$E$76))-1</f>
        <v>38</v>
      </c>
      <c r="I39" s="47">
        <v>0.0011875</v>
      </c>
      <c r="J39" s="48">
        <f>INDEX('100Ž'!$A$2:$A$91,MATCH(I39,'100Ž'!$E$2:$E$91))-1</f>
        <v>5</v>
      </c>
      <c r="K39" s="49">
        <v>10</v>
      </c>
      <c r="L39" s="50">
        <f>INDEX('sh-Ž'!$J$2:$J$21,MATCH(K39,'sh-Ž'!$K$2:$K$21,-1))</f>
        <v>53</v>
      </c>
      <c r="M39" s="51">
        <v>35</v>
      </c>
      <c r="N39" s="48">
        <f>INDEX('b-Ž'!$J$2:$J$51,MATCH(M39,'b-Ž'!$K$2:$K$51,-1))</f>
        <v>57.99999999999997</v>
      </c>
      <c r="O39" s="49">
        <v>214</v>
      </c>
      <c r="P39" s="50">
        <f>INDEX('sk-Ž'!$A$2:$A$34,MATCH(O39,'sk-Ž'!$E$2:$E$34,-1))-1</f>
        <v>21</v>
      </c>
      <c r="Q39" s="51">
        <v>445</v>
      </c>
      <c r="R39" s="48">
        <f>INDEX('hod-Ž'!$A$2:$A$34,MATCH(Q39,'hod-Ž'!$E$2:$E$34,-1))-1</f>
        <v>17</v>
      </c>
      <c r="S39" s="49">
        <v>6</v>
      </c>
      <c r="T39" s="50">
        <f>INDEX(pobyblivost!$A$2:$A$8,MATCH(S39,pobyblivost!$B$2:$B$8,-1))</f>
        <v>25</v>
      </c>
      <c r="U39" s="52">
        <f>SUM(F39,H39,J39,L39,N39,P39,R39,T39)</f>
        <v>240.99999999999997</v>
      </c>
    </row>
    <row r="40" spans="1:21" ht="12">
      <c r="A40" s="55" t="s">
        <v>69</v>
      </c>
      <c r="B40" s="53" t="s">
        <v>25</v>
      </c>
      <c r="C40" s="35">
        <v>59.6</v>
      </c>
      <c r="D40" s="37">
        <v>30.759999999999998</v>
      </c>
      <c r="E40" s="51">
        <v>8.4</v>
      </c>
      <c r="F40" s="61">
        <f>INDEX('50Ž'!$A$2:$A$34,MATCH(E40,'50Ž'!$E$2:$E$34))</f>
        <v>19</v>
      </c>
      <c r="G40" s="46">
        <v>0.001960648148148148</v>
      </c>
      <c r="H40" s="37">
        <f>INDEX('800Ž'!$A$2:$A$76,MATCH(G40,'800Ž'!$E$2:$E$76))-1</f>
        <v>45</v>
      </c>
      <c r="I40" s="47">
        <v>0.0011770833333333334</v>
      </c>
      <c r="J40" s="48">
        <f>INDEX('100Ž'!$A$2:$A$91,MATCH(I40,'100Ž'!$E$2:$E$91))-1</f>
        <v>7</v>
      </c>
      <c r="K40" s="49">
        <v>5</v>
      </c>
      <c r="L40" s="50">
        <f>INDEX('sh-Ž'!$J$2:$J$21,MATCH(K40,'sh-Ž'!$K$2:$K$21,-1))</f>
        <v>31</v>
      </c>
      <c r="M40" s="51">
        <v>47</v>
      </c>
      <c r="N40" s="48">
        <f>INDEX('b-Ž'!$J$2:$J$51,MATCH(M40,'b-Ž'!$K$2:$K$51,-1))</f>
        <v>80.80000000000001</v>
      </c>
      <c r="O40" s="49">
        <v>209</v>
      </c>
      <c r="P40" s="50">
        <f>INDEX('sk-Ž'!$A$2:$A$34,MATCH(O40,'sk-Ž'!$E$2:$E$34,-1))-1</f>
        <v>20</v>
      </c>
      <c r="Q40" s="51">
        <v>422</v>
      </c>
      <c r="R40" s="48">
        <f>INDEX('hod-Ž'!$A$2:$A$34,MATCH(Q40,'hod-Ž'!$E$2:$E$34,-1))-1</f>
        <v>15</v>
      </c>
      <c r="S40" s="49">
        <v>4.5</v>
      </c>
      <c r="T40" s="50">
        <f>INDEX(pobyblivost!$A$2:$A$8,MATCH(S40,pobyblivost!$B$2:$B$8,-1))</f>
        <v>13</v>
      </c>
      <c r="U40" s="52">
        <f>SUM(F40,H40,J40,L40,N40,P40,R40,T40)</f>
        <v>230.8</v>
      </c>
    </row>
    <row r="41" spans="1:21" ht="12">
      <c r="A41" s="55" t="s">
        <v>62</v>
      </c>
      <c r="B41" s="53" t="s">
        <v>63</v>
      </c>
      <c r="C41" s="35">
        <v>70.2</v>
      </c>
      <c r="D41" s="37">
        <v>42.12</v>
      </c>
      <c r="E41" s="51">
        <v>8</v>
      </c>
      <c r="F41" s="61">
        <f>INDEX('50Ž'!$A$2:$A$34,MATCH(E41,'50Ž'!$E$2:$E$34))</f>
        <v>23</v>
      </c>
      <c r="G41" s="46">
        <v>0.0023819444444444448</v>
      </c>
      <c r="H41" s="37">
        <f>INDEX('800Ž'!$A$2:$A$76,MATCH(G41,'800Ž'!$E$2:$E$76))-1</f>
        <v>0</v>
      </c>
      <c r="I41" s="47">
        <v>0.001144675925925926</v>
      </c>
      <c r="J41" s="48">
        <f>INDEX('100Ž'!$A$2:$A$91,MATCH(I41,'100Ž'!$E$2:$E$91))-1</f>
        <v>15</v>
      </c>
      <c r="K41" s="49">
        <v>9</v>
      </c>
      <c r="L41" s="50">
        <f>INDEX('sh-Ž'!$J$2:$J$21,MATCH(K41,'sh-Ž'!$K$2:$K$21,-1))</f>
        <v>49</v>
      </c>
      <c r="M41" s="51">
        <v>23</v>
      </c>
      <c r="N41" s="48">
        <f>INDEX('b-Ž'!$J$2:$J$51,MATCH(M41,'b-Ž'!$K$2:$K$51,-1))</f>
        <v>35.19999999999999</v>
      </c>
      <c r="O41" s="49">
        <v>210</v>
      </c>
      <c r="P41" s="50">
        <f>INDEX('sk-Ž'!$A$2:$A$34,MATCH(O41,'sk-Ž'!$E$2:$E$34,-1))-1</f>
        <v>20</v>
      </c>
      <c r="Q41" s="51">
        <v>579</v>
      </c>
      <c r="R41" s="48">
        <f>INDEX('hod-Ž'!$A$2:$A$34,MATCH(Q41,'hod-Ž'!$E$2:$E$34,-1))-1</f>
        <v>30</v>
      </c>
      <c r="S41" s="49">
        <v>6</v>
      </c>
      <c r="T41" s="50">
        <f>INDEX(pobyblivost!$A$2:$A$8,MATCH(S41,pobyblivost!$B$2:$B$8,-1))</f>
        <v>25</v>
      </c>
      <c r="U41" s="52">
        <f>SUM(F41,H41,J41,L41,N41,P41,R41,T41)</f>
        <v>197.2</v>
      </c>
    </row>
    <row r="42" spans="1:21" ht="12">
      <c r="A42" s="55" t="s">
        <v>64</v>
      </c>
      <c r="B42" s="53" t="s">
        <v>25</v>
      </c>
      <c r="C42" s="35">
        <v>65</v>
      </c>
      <c r="D42" s="37">
        <v>34</v>
      </c>
      <c r="E42" s="51">
        <v>8.6</v>
      </c>
      <c r="F42" s="61">
        <f>INDEX('50Ž'!$A$2:$A$34,MATCH(E42,'50Ž'!$E$2:$E$34))</f>
        <v>17</v>
      </c>
      <c r="G42" s="46">
        <v>0.002318287037037037</v>
      </c>
      <c r="H42" s="37">
        <f>INDEX('800Ž'!$A$2:$A$76,MATCH(G42,'800Ž'!$E$2:$E$76))-1</f>
        <v>6</v>
      </c>
      <c r="I42" s="47">
        <v>0.0011354166666666667</v>
      </c>
      <c r="J42" s="48">
        <f>INDEX('100Ž'!$A$2:$A$91,MATCH(I42,'100Ž'!$E$2:$E$91))-1</f>
        <v>18</v>
      </c>
      <c r="K42" s="49">
        <v>5</v>
      </c>
      <c r="L42" s="50">
        <f>INDEX('sh-Ž'!$J$2:$J$21,MATCH(K42,'sh-Ž'!$K$2:$K$21,-1))</f>
        <v>31</v>
      </c>
      <c r="M42" s="51">
        <v>27</v>
      </c>
      <c r="N42" s="48">
        <f>INDEX('b-Ž'!$J$2:$J$51,MATCH(M42,'b-Ž'!$K$2:$K$51,-1))</f>
        <v>42.79999999999998</v>
      </c>
      <c r="O42" s="49">
        <v>207</v>
      </c>
      <c r="P42" s="50">
        <f>INDEX('sk-Ž'!$A$2:$A$34,MATCH(O42,'sk-Ž'!$E$2:$E$34,-1))-1</f>
        <v>20</v>
      </c>
      <c r="Q42" s="51">
        <v>521</v>
      </c>
      <c r="R42" s="48">
        <f>INDEX('hod-Ž'!$A$2:$A$34,MATCH(Q42,'hod-Ž'!$E$2:$E$34,-1))-1</f>
        <v>24</v>
      </c>
      <c r="S42" s="49">
        <v>6</v>
      </c>
      <c r="T42" s="50">
        <f>INDEX(pobyblivost!$A$2:$A$8,MATCH(S42,pobyblivost!$B$2:$B$8,-1))</f>
        <v>25</v>
      </c>
      <c r="U42" s="52">
        <f>SUM(F42,H42,J42,L42,N42,P42,R42,T42)</f>
        <v>183.79999999999998</v>
      </c>
    </row>
    <row r="43" spans="1:21" ht="12">
      <c r="A43" s="55" t="s">
        <v>74</v>
      </c>
      <c r="B43" s="53" t="s">
        <v>75</v>
      </c>
      <c r="C43" s="35">
        <v>63.3</v>
      </c>
      <c r="D43" s="37">
        <v>37.98</v>
      </c>
      <c r="E43" s="51">
        <v>7.6</v>
      </c>
      <c r="F43" s="61">
        <f>INDEX('50Ž'!$A$2:$A$34,MATCH(E43,'50Ž'!$E$2:$E$34))</f>
        <v>27</v>
      </c>
      <c r="G43" s="46">
        <v>0.0020127314814814817</v>
      </c>
      <c r="H43" s="37">
        <f>INDEX('800Ž'!$A$2:$A$76,MATCH(G43,'800Ž'!$E$2:$E$76))-1</f>
        <v>40</v>
      </c>
      <c r="I43" s="47">
        <v>0.0010810185185185185</v>
      </c>
      <c r="J43" s="48">
        <f>INDEX('100Ž'!$A$2:$A$91,MATCH(I43,'100Ž'!$E$2:$E$91))-1</f>
        <v>31</v>
      </c>
      <c r="K43" s="49">
        <v>2</v>
      </c>
      <c r="L43" s="50">
        <f>INDEX('sh-Ž'!$J$2:$J$21,MATCH(K43,'sh-Ž'!$K$2:$K$21,-1))</f>
        <v>14</v>
      </c>
      <c r="M43" s="51">
        <v>1</v>
      </c>
      <c r="N43" s="48">
        <f>INDEX('b-Ž'!$J$2:$J$51,MATCH(M43,'b-Ž'!$K$2:$K$51,-1))</f>
        <v>0</v>
      </c>
      <c r="O43" s="49">
        <v>210</v>
      </c>
      <c r="P43" s="50">
        <f>INDEX('sk-Ž'!$A$2:$A$34,MATCH(O43,'sk-Ž'!$E$2:$E$34,-1))-1</f>
        <v>20</v>
      </c>
      <c r="Q43" s="51">
        <v>489</v>
      </c>
      <c r="R43" s="48">
        <f>INDEX('hod-Ž'!$A$2:$A$34,MATCH(Q43,'hod-Ž'!$E$2:$E$34,-1))-1</f>
        <v>21</v>
      </c>
      <c r="S43" s="49">
        <v>6</v>
      </c>
      <c r="T43" s="50">
        <f>INDEX(pobyblivost!$A$2:$A$8,MATCH(S43,pobyblivost!$B$2:$B$8,-1))</f>
        <v>25</v>
      </c>
      <c r="U43" s="52">
        <f>SUM(F43,H43,J43,L43,N43,P43,R43,T43)</f>
        <v>178</v>
      </c>
    </row>
    <row r="44" spans="1:21" ht="12">
      <c r="A44" s="55" t="s">
        <v>66</v>
      </c>
      <c r="B44" s="53" t="s">
        <v>67</v>
      </c>
      <c r="C44" s="35">
        <v>63.4</v>
      </c>
      <c r="D44" s="37">
        <v>33.04</v>
      </c>
      <c r="E44" s="51">
        <v>8.1</v>
      </c>
      <c r="F44" s="61">
        <f>INDEX('50Ž'!$A$2:$A$34,MATCH(E44,'50Ž'!$E$2:$E$34))</f>
        <v>22</v>
      </c>
      <c r="G44" s="46">
        <v>0.002429398148148148</v>
      </c>
      <c r="H44" s="37">
        <f>INDEX('800Ž'!$A$2:$A$76,MATCH(G44,'800Ž'!$E$2:$E$76))-1</f>
        <v>0</v>
      </c>
      <c r="I44" s="47">
        <v>0.001037037037037037</v>
      </c>
      <c r="J44" s="48">
        <f>INDEX('100Ž'!$A$2:$A$91,MATCH(I44,'100Ž'!$E$2:$E$91))-1</f>
        <v>42</v>
      </c>
      <c r="K44" s="49">
        <v>1</v>
      </c>
      <c r="L44" s="50">
        <f>INDEX('sh-Ž'!$J$2:$J$21,MATCH(K44,'sh-Ž'!$K$2:$K$21,-1))</f>
        <v>8</v>
      </c>
      <c r="M44" s="51">
        <v>19</v>
      </c>
      <c r="N44" s="48">
        <f>INDEX('b-Ž'!$J$2:$J$51,MATCH(M44,'b-Ž'!$K$2:$K$51,-1))</f>
        <v>27.59999999999999</v>
      </c>
      <c r="O44" s="49">
        <v>210</v>
      </c>
      <c r="P44" s="50">
        <f>INDEX('sk-Ž'!$A$2:$A$34,MATCH(O44,'sk-Ž'!$E$2:$E$34,-1))-1</f>
        <v>20</v>
      </c>
      <c r="Q44" s="51">
        <v>454</v>
      </c>
      <c r="R44" s="48">
        <f>INDEX('hod-Ž'!$A$2:$A$34,MATCH(Q44,'hod-Ž'!$E$2:$E$34,-1))-1</f>
        <v>18</v>
      </c>
      <c r="S44" s="49">
        <v>6</v>
      </c>
      <c r="T44" s="50">
        <f>INDEX(pobyblivost!$A$2:$A$8,MATCH(S44,pobyblivost!$B$2:$B$8,-1))</f>
        <v>25</v>
      </c>
      <c r="U44" s="52">
        <f>SUM(F44,H44,J44,L44,N44,P44,R44,T44)</f>
        <v>162.6</v>
      </c>
    </row>
    <row r="45" spans="1:21" ht="12">
      <c r="A45" s="55" t="s">
        <v>59</v>
      </c>
      <c r="B45" s="53" t="s">
        <v>31</v>
      </c>
      <c r="C45" s="35">
        <v>60.5</v>
      </c>
      <c r="D45" s="37">
        <v>36.3</v>
      </c>
      <c r="E45" s="51">
        <v>7.9</v>
      </c>
      <c r="F45" s="61">
        <f>INDEX('50Ž'!$A$2:$A$34,MATCH(E45,'50Ž'!$E$2:$E$34))</f>
        <v>24</v>
      </c>
      <c r="G45" s="46">
        <v>0.00212037037037037</v>
      </c>
      <c r="H45" s="37">
        <f>INDEX('800Ž'!$A$2:$A$76,MATCH(G45,'800Ž'!$E$2:$E$76))-1</f>
        <v>28</v>
      </c>
      <c r="I45" s="47">
        <v>0.0011944444444444446</v>
      </c>
      <c r="J45" s="48">
        <f>INDEX('100Ž'!$A$2:$A$91,MATCH(I45,'100Ž'!$E$2:$E$91))-1</f>
        <v>3</v>
      </c>
      <c r="K45" s="49">
        <v>6</v>
      </c>
      <c r="L45" s="50">
        <f>INDEX('sh-Ž'!$J$2:$J$21,MATCH(K45,'sh-Ž'!$K$2:$K$21,-1))</f>
        <v>36</v>
      </c>
      <c r="M45" s="51">
        <v>4</v>
      </c>
      <c r="N45" s="48">
        <f>INDEX('b-Ž'!$J$2:$J$51,MATCH(M45,'b-Ž'!$K$2:$K$51,-1))</f>
        <v>0</v>
      </c>
      <c r="O45" s="49">
        <v>227</v>
      </c>
      <c r="P45" s="50">
        <f>INDEX('sk-Ž'!$A$2:$A$34,MATCH(O45,'sk-Ž'!$E$2:$E$34,-1))-1</f>
        <v>24</v>
      </c>
      <c r="Q45" s="51">
        <v>445</v>
      </c>
      <c r="R45" s="48">
        <f>INDEX('hod-Ž'!$A$2:$A$34,MATCH(Q45,'hod-Ž'!$E$2:$E$34,-1))-1</f>
        <v>17</v>
      </c>
      <c r="S45" s="49">
        <v>6</v>
      </c>
      <c r="T45" s="50">
        <f>INDEX(pobyblivost!$A$2:$A$8,MATCH(S45,pobyblivost!$B$2:$B$8,-1))</f>
        <v>25</v>
      </c>
      <c r="U45" s="52">
        <f>SUM(F45,H45,J45,L45,N45,P45,R45,T45)</f>
        <v>157</v>
      </c>
    </row>
    <row r="46" spans="1:21" ht="12">
      <c r="A46" s="55" t="s">
        <v>78</v>
      </c>
      <c r="B46" s="53" t="s">
        <v>79</v>
      </c>
      <c r="C46" s="35">
        <v>57</v>
      </c>
      <c r="D46" s="37">
        <v>34.199999999999996</v>
      </c>
      <c r="E46" s="51">
        <v>8.4</v>
      </c>
      <c r="F46" s="61">
        <f>INDEX('50Ž'!$A$2:$A$34,MATCH(E46,'50Ž'!$E$2:$E$34))</f>
        <v>19</v>
      </c>
      <c r="G46" s="46">
        <v>0.002111111111111111</v>
      </c>
      <c r="H46" s="37">
        <f>INDEX('800Ž'!$A$2:$A$76,MATCH(G46,'800Ž'!$E$2:$E$76))-1</f>
        <v>29</v>
      </c>
      <c r="I46" s="47">
        <v>0.0011608796296296295</v>
      </c>
      <c r="J46" s="48">
        <f>INDEX('100Ž'!$A$2:$A$91,MATCH(I46,'100Ž'!$E$2:$E$91))-1</f>
        <v>11</v>
      </c>
      <c r="K46" s="49">
        <v>1</v>
      </c>
      <c r="L46" s="50">
        <f>INDEX('sh-Ž'!$J$2:$J$21,MATCH(K46,'sh-Ž'!$K$2:$K$21,-1))</f>
        <v>8</v>
      </c>
      <c r="M46" s="51">
        <v>22</v>
      </c>
      <c r="N46" s="48">
        <f>INDEX('b-Ž'!$J$2:$J$51,MATCH(M46,'b-Ž'!$K$2:$K$51,-1))</f>
        <v>33.29999999999999</v>
      </c>
      <c r="O46" s="49">
        <v>187</v>
      </c>
      <c r="P46" s="50">
        <f>INDEX('sk-Ž'!$A$2:$A$34,MATCH(O46,'sk-Ž'!$E$2:$E$34,-1))-1</f>
        <v>15</v>
      </c>
      <c r="Q46" s="51">
        <v>485</v>
      </c>
      <c r="R46" s="48">
        <f>INDEX('hod-Ž'!$A$2:$A$34,MATCH(Q46,'hod-Ž'!$E$2:$E$34,-1))-1</f>
        <v>21</v>
      </c>
      <c r="S46" s="49">
        <v>5</v>
      </c>
      <c r="T46" s="50">
        <f>INDEX(pobyblivost!$A$2:$A$8,MATCH(S46,pobyblivost!$B$2:$B$8,-1))</f>
        <v>17</v>
      </c>
      <c r="U46" s="52">
        <f>SUM(F46,H46,J46,L46,N46,P46,R46,T46)</f>
        <v>153.29999999999998</v>
      </c>
    </row>
    <row r="47" spans="1:21" ht="12">
      <c r="A47" s="55" t="s">
        <v>73</v>
      </c>
      <c r="B47" s="53" t="s">
        <v>31</v>
      </c>
      <c r="C47" s="35">
        <v>56.8</v>
      </c>
      <c r="D47" s="37">
        <v>34.08</v>
      </c>
      <c r="E47" s="51">
        <v>8.7</v>
      </c>
      <c r="F47" s="61">
        <f>INDEX('50Ž'!$A$2:$A$34,MATCH(E47,'50Ž'!$E$2:$E$34))</f>
        <v>16</v>
      </c>
      <c r="G47" s="46">
        <v>0.002097222222222222</v>
      </c>
      <c r="H47" s="37">
        <f>INDEX('800Ž'!$A$2:$A$76,MATCH(G47,'800Ž'!$E$2:$E$76))-1</f>
        <v>30</v>
      </c>
      <c r="I47" s="47">
        <v>0.001207175925925926</v>
      </c>
      <c r="J47" s="48">
        <f>INDEX('100Ž'!$A$2:$A$91,MATCH(I47,'100Ž'!$E$2:$E$91))-1</f>
        <v>0</v>
      </c>
      <c r="K47" s="49">
        <v>1</v>
      </c>
      <c r="L47" s="50">
        <f>INDEX('sh-Ž'!$J$2:$J$21,MATCH(K47,'sh-Ž'!$K$2:$K$21,-1))</f>
        <v>8</v>
      </c>
      <c r="M47" s="51">
        <v>9</v>
      </c>
      <c r="N47" s="48">
        <f>INDEX('b-Ž'!$J$2:$J$51,MATCH(M47,'b-Ž'!$K$2:$K$51,-1))</f>
        <v>8.6</v>
      </c>
      <c r="O47" s="49">
        <v>205</v>
      </c>
      <c r="P47" s="50">
        <f>INDEX('sk-Ž'!$A$2:$A$34,MATCH(O47,'sk-Ž'!$E$2:$E$34,-1))-1</f>
        <v>19</v>
      </c>
      <c r="Q47" s="51">
        <v>436</v>
      </c>
      <c r="R47" s="48">
        <f>INDEX('hod-Ž'!$A$2:$A$34,MATCH(Q47,'hod-Ž'!$E$2:$E$34,-1))-1</f>
        <v>16</v>
      </c>
      <c r="S47" s="49">
        <v>6</v>
      </c>
      <c r="T47" s="50">
        <f>INDEX(pobyblivost!$A$2:$A$8,MATCH(S47,pobyblivost!$B$2:$B$8,-1))</f>
        <v>25</v>
      </c>
      <c r="U47" s="72">
        <f>SUM(F47,H47,J47,L47,N47,P47,R47,T47)</f>
        <v>122.6</v>
      </c>
    </row>
    <row r="48" spans="1:21" ht="12.75" thickBot="1">
      <c r="A48" s="70" t="s">
        <v>68</v>
      </c>
      <c r="B48" s="56" t="s">
        <v>26</v>
      </c>
      <c r="C48" s="57">
        <v>51.3</v>
      </c>
      <c r="D48" s="59">
        <v>25.779999999999998</v>
      </c>
      <c r="E48" s="62">
        <v>9.2</v>
      </c>
      <c r="F48" s="63">
        <f>INDEX('50Ž'!$A$2:$A$34,MATCH(E48,'50Ž'!$E$2:$E$34))</f>
        <v>11</v>
      </c>
      <c r="G48" s="60">
        <v>0.002361111111111111</v>
      </c>
      <c r="H48" s="59">
        <f>INDEX('800Ž'!$A$2:$A$76,MATCH(G48,'800Ž'!$E$2:$E$76))-1</f>
        <v>1</v>
      </c>
      <c r="I48" s="65">
        <v>0.0012986111111111113</v>
      </c>
      <c r="J48" s="58">
        <f>INDEX('100Ž'!$A$2:$A$91,MATCH(I48,'100Ž'!$E$2:$E$91))-1</f>
        <v>0</v>
      </c>
      <c r="K48" s="64">
        <v>1</v>
      </c>
      <c r="L48" s="67">
        <f>INDEX('sh-Ž'!$J$2:$J$21,MATCH(K48,'sh-Ž'!$K$2:$K$21,-1))</f>
        <v>8</v>
      </c>
      <c r="M48" s="62">
        <v>23</v>
      </c>
      <c r="N48" s="58">
        <f>INDEX('b-Ž'!$J$2:$J$51,MATCH(M48,'b-Ž'!$K$2:$K$51,-1))</f>
        <v>35.19999999999999</v>
      </c>
      <c r="O48" s="64">
        <v>180</v>
      </c>
      <c r="P48" s="67">
        <f>INDEX('sk-Ž'!$A$2:$A$34,MATCH(O48,'sk-Ž'!$E$2:$E$34,-1))-1</f>
        <v>14</v>
      </c>
      <c r="Q48" s="62">
        <v>386</v>
      </c>
      <c r="R48" s="58">
        <f>INDEX('hod-Ž'!$A$2:$A$34,MATCH(Q48,'hod-Ž'!$E$2:$E$34,-1))-1</f>
        <v>11</v>
      </c>
      <c r="S48" s="64">
        <v>5.5</v>
      </c>
      <c r="T48" s="67">
        <f>INDEX(pobyblivost!$A$2:$A$8,MATCH(S48,pobyblivost!$B$2:$B$8,-1))</f>
        <v>21</v>
      </c>
      <c r="U48" s="73">
        <f>SUM(F48,H48,J48,L48,N48,P48,R48,T48)</f>
        <v>101.19999999999999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4" sqref="F14"/>
    </sheetView>
  </sheetViews>
  <sheetFormatPr defaultColWidth="9.140625" defaultRowHeight="12.75"/>
  <cols>
    <col min="1" max="1" width="18.140625" style="1" customWidth="1"/>
    <col min="2" max="16384" width="9.140625" style="1" customWidth="1"/>
  </cols>
  <sheetData>
    <row r="1" spans="1:5" s="4" customFormat="1" ht="12.75" customHeight="1">
      <c r="A1" s="2" t="s">
        <v>0</v>
      </c>
      <c r="B1" s="3">
        <v>2005</v>
      </c>
      <c r="C1" s="3">
        <v>2006</v>
      </c>
      <c r="D1" s="3">
        <v>2007</v>
      </c>
      <c r="E1" s="3">
        <v>2008</v>
      </c>
    </row>
    <row r="2" spans="1:5" ht="12.75" customHeight="1">
      <c r="A2" s="10">
        <f aca="true" t="shared" si="0" ref="A2:A33">A3+1</f>
        <v>33</v>
      </c>
      <c r="B2" s="12">
        <v>5.7</v>
      </c>
      <c r="C2" s="12">
        <v>5.8999999999999995</v>
      </c>
      <c r="D2" s="12">
        <v>6.1</v>
      </c>
      <c r="E2" s="13">
        <v>6.299999999999999</v>
      </c>
    </row>
    <row r="3" spans="1:5" ht="12.75" customHeight="1">
      <c r="A3" s="10">
        <f t="shared" si="0"/>
        <v>32</v>
      </c>
      <c r="B3" s="14">
        <f aca="true" t="shared" si="1" ref="B3:B34">B2+0.1</f>
        <v>5.8</v>
      </c>
      <c r="C3" s="14">
        <v>5.999999999999999</v>
      </c>
      <c r="D3" s="14">
        <v>6.199999999999999</v>
      </c>
      <c r="E3" s="14">
        <v>6.399999999999999</v>
      </c>
    </row>
    <row r="4" spans="1:5" ht="12.75" customHeight="1">
      <c r="A4" s="10">
        <f t="shared" si="0"/>
        <v>31</v>
      </c>
      <c r="B4" s="14">
        <f t="shared" si="1"/>
        <v>5.8999999999999995</v>
      </c>
      <c r="C4" s="14">
        <v>6.099999999999999</v>
      </c>
      <c r="D4" s="14">
        <v>6.299999999999999</v>
      </c>
      <c r="E4" s="14">
        <v>6.499999999999998</v>
      </c>
    </row>
    <row r="5" spans="1:7" ht="12.75" customHeight="1">
      <c r="A5" s="10">
        <f t="shared" si="0"/>
        <v>30</v>
      </c>
      <c r="B5" s="14">
        <f t="shared" si="1"/>
        <v>5.999999999999999</v>
      </c>
      <c r="C5" s="14">
        <v>6.199999999999998</v>
      </c>
      <c r="D5" s="14">
        <v>6.399999999999999</v>
      </c>
      <c r="E5" s="14">
        <v>6.599999999999998</v>
      </c>
      <c r="G5" s="16"/>
    </row>
    <row r="6" spans="1:5" ht="12.75" customHeight="1">
      <c r="A6" s="10">
        <f t="shared" si="0"/>
        <v>29</v>
      </c>
      <c r="B6" s="14">
        <f t="shared" si="1"/>
        <v>6.099999999999999</v>
      </c>
      <c r="C6" s="14">
        <v>6.299999999999998</v>
      </c>
      <c r="D6" s="14">
        <v>6.499999999999998</v>
      </c>
      <c r="E6" s="14">
        <v>6.6999999999999975</v>
      </c>
    </row>
    <row r="7" spans="1:5" ht="12.75" customHeight="1">
      <c r="A7" s="10">
        <f t="shared" si="0"/>
        <v>28</v>
      </c>
      <c r="B7" s="14">
        <f t="shared" si="1"/>
        <v>6.199999999999998</v>
      </c>
      <c r="C7" s="14">
        <v>6.399999999999998</v>
      </c>
      <c r="D7" s="14">
        <v>6.599999999999998</v>
      </c>
      <c r="E7" s="14">
        <v>6.799999999999997</v>
      </c>
    </row>
    <row r="8" spans="1:5" ht="12.75" customHeight="1">
      <c r="A8" s="10">
        <f t="shared" si="0"/>
        <v>27</v>
      </c>
      <c r="B8" s="14">
        <f t="shared" si="1"/>
        <v>6.299999999999998</v>
      </c>
      <c r="C8" s="14">
        <v>6.499999999999997</v>
      </c>
      <c r="D8" s="14">
        <v>6.6999999999999975</v>
      </c>
      <c r="E8" s="14">
        <v>6.899999999999997</v>
      </c>
    </row>
    <row r="9" spans="1:5" ht="12.75" customHeight="1">
      <c r="A9" s="10">
        <f t="shared" si="0"/>
        <v>26</v>
      </c>
      <c r="B9" s="14">
        <f t="shared" si="1"/>
        <v>6.399999999999998</v>
      </c>
      <c r="C9" s="14">
        <v>6.599999999999997</v>
      </c>
      <c r="D9" s="14">
        <v>6.799999999999997</v>
      </c>
      <c r="E9" s="14">
        <v>6.9999999999999964</v>
      </c>
    </row>
    <row r="10" spans="1:5" ht="12.75" customHeight="1">
      <c r="A10" s="10">
        <f t="shared" si="0"/>
        <v>25</v>
      </c>
      <c r="B10" s="14">
        <f t="shared" si="1"/>
        <v>6.499999999999997</v>
      </c>
      <c r="C10" s="14">
        <v>6.699999999999997</v>
      </c>
      <c r="D10" s="14">
        <v>6.899999999999997</v>
      </c>
      <c r="E10" s="14">
        <v>7.099999999999996</v>
      </c>
    </row>
    <row r="11" spans="1:5" ht="12.75" customHeight="1">
      <c r="A11" s="10">
        <f t="shared" si="0"/>
        <v>24</v>
      </c>
      <c r="B11" s="14">
        <f t="shared" si="1"/>
        <v>6.599999999999997</v>
      </c>
      <c r="C11" s="14">
        <v>6.799999999999996</v>
      </c>
      <c r="D11" s="14">
        <v>6.9999999999999964</v>
      </c>
      <c r="E11" s="14">
        <v>7.199999999999996</v>
      </c>
    </row>
    <row r="12" spans="1:5" ht="12.75" customHeight="1">
      <c r="A12" s="10">
        <f t="shared" si="0"/>
        <v>23</v>
      </c>
      <c r="B12" s="14">
        <f t="shared" si="1"/>
        <v>6.699999999999997</v>
      </c>
      <c r="C12" s="14">
        <v>6.899999999999996</v>
      </c>
      <c r="D12" s="14">
        <v>7.099999999999996</v>
      </c>
      <c r="E12" s="14">
        <v>7.299999999999995</v>
      </c>
    </row>
    <row r="13" spans="1:5" ht="12.75" customHeight="1">
      <c r="A13" s="10">
        <f t="shared" si="0"/>
        <v>22</v>
      </c>
      <c r="B13" s="14">
        <f t="shared" si="1"/>
        <v>6.799999999999996</v>
      </c>
      <c r="C13" s="14">
        <v>6.999999999999996</v>
      </c>
      <c r="D13" s="14">
        <v>7.199999999999996</v>
      </c>
      <c r="E13" s="14">
        <v>7.399999999999995</v>
      </c>
    </row>
    <row r="14" spans="1:5" ht="12.75" customHeight="1">
      <c r="A14" s="10">
        <f t="shared" si="0"/>
        <v>21</v>
      </c>
      <c r="B14" s="14">
        <f t="shared" si="1"/>
        <v>6.899999999999996</v>
      </c>
      <c r="C14" s="14">
        <v>7.099999999999995</v>
      </c>
      <c r="D14" s="14">
        <v>7.299999999999995</v>
      </c>
      <c r="E14" s="14">
        <v>7.499999999999995</v>
      </c>
    </row>
    <row r="15" spans="1:5" ht="12.75" customHeight="1">
      <c r="A15" s="10">
        <f t="shared" si="0"/>
        <v>20</v>
      </c>
      <c r="B15" s="14">
        <f t="shared" si="1"/>
        <v>6.999999999999996</v>
      </c>
      <c r="C15" s="14">
        <v>7.199999999999995</v>
      </c>
      <c r="D15" s="14">
        <v>7.399999999999995</v>
      </c>
      <c r="E15" s="14">
        <v>7.599999999999994</v>
      </c>
    </row>
    <row r="16" spans="1:5" ht="12.75" customHeight="1">
      <c r="A16" s="10">
        <f t="shared" si="0"/>
        <v>19</v>
      </c>
      <c r="B16" s="14">
        <f t="shared" si="1"/>
        <v>7.099999999999995</v>
      </c>
      <c r="C16" s="14">
        <v>7.2999999999999945</v>
      </c>
      <c r="D16" s="14">
        <v>7.499999999999995</v>
      </c>
      <c r="E16" s="14">
        <v>7.699999999999994</v>
      </c>
    </row>
    <row r="17" spans="1:5" ht="12.75" customHeight="1">
      <c r="A17" s="10">
        <f t="shared" si="0"/>
        <v>18</v>
      </c>
      <c r="B17" s="14">
        <f t="shared" si="1"/>
        <v>7.199999999999995</v>
      </c>
      <c r="C17" s="14">
        <v>7.399999999999994</v>
      </c>
      <c r="D17" s="14">
        <v>7.599999999999994</v>
      </c>
      <c r="E17" s="14">
        <v>7.799999999999994</v>
      </c>
    </row>
    <row r="18" spans="1:5" ht="12.75" customHeight="1">
      <c r="A18" s="10">
        <f t="shared" si="0"/>
        <v>17</v>
      </c>
      <c r="B18" s="14">
        <f t="shared" si="1"/>
        <v>7.2999999999999945</v>
      </c>
      <c r="C18" s="14">
        <v>7.499999999999994</v>
      </c>
      <c r="D18" s="14">
        <v>7.699999999999994</v>
      </c>
      <c r="E18" s="14">
        <v>7.899999999999993</v>
      </c>
    </row>
    <row r="19" spans="1:5" ht="12.75" customHeight="1">
      <c r="A19" s="10">
        <f t="shared" si="0"/>
        <v>16</v>
      </c>
      <c r="B19" s="14">
        <f t="shared" si="1"/>
        <v>7.399999999999994</v>
      </c>
      <c r="C19" s="14">
        <v>7.599999999999993</v>
      </c>
      <c r="D19" s="14">
        <v>7.799999999999994</v>
      </c>
      <c r="E19" s="14">
        <v>7.999999999999993</v>
      </c>
    </row>
    <row r="20" spans="1:5" ht="12.75" customHeight="1">
      <c r="A20" s="10">
        <f t="shared" si="0"/>
        <v>15</v>
      </c>
      <c r="B20" s="14">
        <f t="shared" si="1"/>
        <v>7.499999999999994</v>
      </c>
      <c r="C20" s="14">
        <v>7.699999999999993</v>
      </c>
      <c r="D20" s="14">
        <v>7.899999999999993</v>
      </c>
      <c r="E20" s="14">
        <v>8.099999999999993</v>
      </c>
    </row>
    <row r="21" spans="1:5" ht="12.75" customHeight="1">
      <c r="A21" s="10">
        <f t="shared" si="0"/>
        <v>14</v>
      </c>
      <c r="B21" s="14">
        <f t="shared" si="1"/>
        <v>7.599999999999993</v>
      </c>
      <c r="C21" s="14">
        <v>7.799999999999993</v>
      </c>
      <c r="D21" s="14">
        <v>7.999999999999993</v>
      </c>
      <c r="E21" s="14">
        <v>8.199999999999992</v>
      </c>
    </row>
    <row r="22" spans="1:5" ht="12.75" customHeight="1">
      <c r="A22" s="10">
        <f t="shared" si="0"/>
        <v>13</v>
      </c>
      <c r="B22" s="14">
        <f t="shared" si="1"/>
        <v>7.699999999999993</v>
      </c>
      <c r="C22" s="14">
        <v>7.899999999999992</v>
      </c>
      <c r="D22" s="14">
        <v>8.099999999999993</v>
      </c>
      <c r="E22" s="14">
        <v>8.299999999999992</v>
      </c>
    </row>
    <row r="23" spans="1:5" ht="12.75" customHeight="1">
      <c r="A23" s="10">
        <f t="shared" si="0"/>
        <v>12</v>
      </c>
      <c r="B23" s="14">
        <f t="shared" si="1"/>
        <v>7.799999999999993</v>
      </c>
      <c r="C23" s="14">
        <v>7.999999999999992</v>
      </c>
      <c r="D23" s="14">
        <v>8.199999999999992</v>
      </c>
      <c r="E23" s="14">
        <v>8.399999999999991</v>
      </c>
    </row>
    <row r="24" spans="1:5" ht="12.75" customHeight="1">
      <c r="A24" s="10">
        <f t="shared" si="0"/>
        <v>11</v>
      </c>
      <c r="B24" s="14">
        <f t="shared" si="1"/>
        <v>7.899999999999992</v>
      </c>
      <c r="C24" s="14">
        <v>8.099999999999993</v>
      </c>
      <c r="D24" s="14">
        <v>8.299999999999992</v>
      </c>
      <c r="E24" s="14">
        <v>8.499999999999991</v>
      </c>
    </row>
    <row r="25" spans="1:5" ht="12.75" customHeight="1">
      <c r="A25" s="10">
        <f t="shared" si="0"/>
        <v>10</v>
      </c>
      <c r="B25" s="14">
        <f t="shared" si="1"/>
        <v>7.999999999999992</v>
      </c>
      <c r="C25" s="14">
        <v>8.199999999999992</v>
      </c>
      <c r="D25" s="14">
        <v>8.399999999999991</v>
      </c>
      <c r="E25" s="14">
        <v>8.59999999999999</v>
      </c>
    </row>
    <row r="26" spans="1:5" ht="12.75" customHeight="1">
      <c r="A26" s="10">
        <f t="shared" si="0"/>
        <v>9</v>
      </c>
      <c r="B26" s="14">
        <f t="shared" si="1"/>
        <v>8.099999999999993</v>
      </c>
      <c r="C26" s="14">
        <v>8.299999999999992</v>
      </c>
      <c r="D26" s="14">
        <v>8.499999999999991</v>
      </c>
      <c r="E26" s="14">
        <v>8.69999999999999</v>
      </c>
    </row>
    <row r="27" spans="1:5" ht="12.75" customHeight="1">
      <c r="A27" s="10">
        <f t="shared" si="0"/>
        <v>8</v>
      </c>
      <c r="B27" s="14">
        <f t="shared" si="1"/>
        <v>8.199999999999992</v>
      </c>
      <c r="C27" s="14">
        <v>8.399999999999991</v>
      </c>
      <c r="D27" s="14">
        <v>8.59999999999999</v>
      </c>
      <c r="E27" s="14">
        <v>8.79999999999999</v>
      </c>
    </row>
    <row r="28" spans="1:5" ht="12.75" customHeight="1">
      <c r="A28" s="10">
        <f t="shared" si="0"/>
        <v>7</v>
      </c>
      <c r="B28" s="14">
        <f t="shared" si="1"/>
        <v>8.299999999999992</v>
      </c>
      <c r="C28" s="14">
        <v>8.499999999999991</v>
      </c>
      <c r="D28" s="14">
        <v>8.69999999999999</v>
      </c>
      <c r="E28" s="14">
        <v>8.89999999999999</v>
      </c>
    </row>
    <row r="29" spans="1:5" ht="12.75" customHeight="1">
      <c r="A29" s="10">
        <f t="shared" si="0"/>
        <v>6</v>
      </c>
      <c r="B29" s="14">
        <f t="shared" si="1"/>
        <v>8.399999999999991</v>
      </c>
      <c r="C29" s="14">
        <v>8.59999999999999</v>
      </c>
      <c r="D29" s="14">
        <v>8.79999999999999</v>
      </c>
      <c r="E29" s="14">
        <v>8.99999999999999</v>
      </c>
    </row>
    <row r="30" spans="1:5" ht="12.75" customHeight="1">
      <c r="A30" s="10">
        <f t="shared" si="0"/>
        <v>5</v>
      </c>
      <c r="B30" s="14">
        <f t="shared" si="1"/>
        <v>8.499999999999991</v>
      </c>
      <c r="C30" s="14">
        <v>8.69999999999999</v>
      </c>
      <c r="D30" s="14">
        <v>8.89999999999999</v>
      </c>
      <c r="E30" s="14">
        <v>9.099999999999989</v>
      </c>
    </row>
    <row r="31" spans="1:5" ht="12.75" customHeight="1">
      <c r="A31" s="10">
        <f t="shared" si="0"/>
        <v>4</v>
      </c>
      <c r="B31" s="14">
        <f t="shared" si="1"/>
        <v>8.59999999999999</v>
      </c>
      <c r="C31" s="14">
        <v>8.79999999999999</v>
      </c>
      <c r="D31" s="14">
        <v>8.99999999999999</v>
      </c>
      <c r="E31" s="14">
        <v>9.199999999999989</v>
      </c>
    </row>
    <row r="32" spans="1:5" ht="12.75" customHeight="1">
      <c r="A32" s="10">
        <f t="shared" si="0"/>
        <v>3</v>
      </c>
      <c r="B32" s="14">
        <f t="shared" si="1"/>
        <v>8.69999999999999</v>
      </c>
      <c r="C32" s="14">
        <v>8.89999999999999</v>
      </c>
      <c r="D32" s="14">
        <v>9.099999999999989</v>
      </c>
      <c r="E32" s="14">
        <v>9.299999999999988</v>
      </c>
    </row>
    <row r="33" spans="1:5" ht="12.75" customHeight="1">
      <c r="A33" s="10">
        <f t="shared" si="0"/>
        <v>2</v>
      </c>
      <c r="B33" s="14">
        <f t="shared" si="1"/>
        <v>8.79999999999999</v>
      </c>
      <c r="C33" s="14">
        <v>8.99999999999999</v>
      </c>
      <c r="D33" s="14">
        <v>9.199999999999989</v>
      </c>
      <c r="E33" s="14">
        <f>E32+0.1</f>
        <v>9.399999999999988</v>
      </c>
    </row>
    <row r="34" spans="1:5" ht="12.75" customHeight="1">
      <c r="A34" s="10">
        <v>1</v>
      </c>
      <c r="B34" s="14">
        <f t="shared" si="1"/>
        <v>8.89999999999999</v>
      </c>
      <c r="C34" s="14">
        <f>C33+0.1</f>
        <v>9.099999999999989</v>
      </c>
      <c r="D34" s="14">
        <f>D33+0.1</f>
        <v>9.299999999999988</v>
      </c>
      <c r="E34" s="14">
        <f>E33+0.1</f>
        <v>9.499999999999988</v>
      </c>
    </row>
  </sheetData>
  <sheetProtection selectLockedCells="1" selectUnlockedCells="1"/>
  <printOptions/>
  <pageMargins left="0.7875" right="0.7875" top="0.9840277777777777" bottom="0.7875" header="0.5118055555555555" footer="0.5118055555555555"/>
  <pageSetup horizontalDpi="300" verticalDpi="300" orientation="portrait" paperSize="9" r:id="rId1"/>
  <headerFooter alignWithMargins="0">
    <oddHeader>&amp;LObecné testy SCM&amp;C&amp;"Arial,tučné"&amp;12Běh 1500m chlapci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6.140625" style="0" customWidth="1"/>
    <col min="2" max="5" width="9.421875" style="0" customWidth="1"/>
  </cols>
  <sheetData>
    <row r="1" spans="1:9" s="8" customFormat="1" ht="12.75" customHeight="1" thickBot="1">
      <c r="A1" s="7" t="s">
        <v>0</v>
      </c>
      <c r="B1" s="3">
        <v>2005</v>
      </c>
      <c r="C1" s="3">
        <v>2006</v>
      </c>
      <c r="D1" s="3">
        <v>2007</v>
      </c>
      <c r="E1" s="3">
        <v>2008</v>
      </c>
      <c r="F1" s="22"/>
      <c r="G1" s="22"/>
      <c r="H1" s="22"/>
      <c r="I1" s="22"/>
    </row>
    <row r="2" spans="1:9" s="8" customFormat="1" ht="12.75" customHeight="1">
      <c r="A2" s="5">
        <v>75</v>
      </c>
      <c r="B2" s="6">
        <v>0.0015954166666666564</v>
      </c>
      <c r="C2" s="6">
        <v>0.0016407870370370278</v>
      </c>
      <c r="D2" s="6">
        <v>0.001686157407407399</v>
      </c>
      <c r="E2" s="6">
        <v>0.0017043055555555477</v>
      </c>
      <c r="F2" s="22"/>
      <c r="G2" s="22"/>
      <c r="H2" s="22"/>
      <c r="I2" s="22"/>
    </row>
    <row r="3" spans="1:9" s="8" customFormat="1" ht="12.75" customHeight="1">
      <c r="A3" s="5">
        <v>74</v>
      </c>
      <c r="B3" s="6">
        <v>0.0016035185185185083</v>
      </c>
      <c r="C3" s="6">
        <v>0.0016488888888888796</v>
      </c>
      <c r="D3" s="6">
        <v>0.0016942592592592508</v>
      </c>
      <c r="E3" s="6">
        <v>0.0017124074074073995</v>
      </c>
      <c r="F3" s="22"/>
      <c r="G3" s="22"/>
      <c r="H3" s="22"/>
      <c r="I3" s="22"/>
    </row>
    <row r="4" spans="1:10" s="8" customFormat="1" ht="12.75" customHeight="1">
      <c r="A4" s="5">
        <v>73</v>
      </c>
      <c r="B4" s="6">
        <v>0.00161162037037036</v>
      </c>
      <c r="C4" s="6">
        <v>0.0016569907407407315</v>
      </c>
      <c r="D4" s="6">
        <v>0.0017023611111111026</v>
      </c>
      <c r="E4" s="6">
        <v>0.0017205092592592513</v>
      </c>
      <c r="F4" s="22"/>
      <c r="G4" s="22"/>
      <c r="H4" s="22"/>
      <c r="I4" s="22"/>
      <c r="J4" s="22"/>
    </row>
    <row r="5" spans="1:10" s="8" customFormat="1" ht="12.75" customHeight="1">
      <c r="A5" s="5">
        <v>72</v>
      </c>
      <c r="B5" s="6">
        <v>0.0016197222222222119</v>
      </c>
      <c r="C5" s="6">
        <v>0.0016650925925925833</v>
      </c>
      <c r="D5" s="6">
        <v>0.0017104629629629544</v>
      </c>
      <c r="E5" s="6">
        <v>0.001728611111111103</v>
      </c>
      <c r="F5" s="22"/>
      <c r="G5" s="22"/>
      <c r="H5" s="22"/>
      <c r="I5" s="22"/>
      <c r="J5" s="22"/>
    </row>
    <row r="6" spans="1:10" s="8" customFormat="1" ht="12.75" customHeight="1">
      <c r="A6" s="5">
        <v>71</v>
      </c>
      <c r="B6" s="6">
        <v>0.0016278240740740637</v>
      </c>
      <c r="C6" s="6">
        <v>0.001673194444444435</v>
      </c>
      <c r="D6" s="6">
        <v>0.0017185648148148062</v>
      </c>
      <c r="E6" s="6">
        <v>0.0017367129629629549</v>
      </c>
      <c r="F6" s="22"/>
      <c r="G6" s="22"/>
      <c r="H6" s="22"/>
      <c r="I6" s="22"/>
      <c r="J6" s="22"/>
    </row>
    <row r="7" spans="1:10" s="8" customFormat="1" ht="12.75" customHeight="1">
      <c r="A7" s="5">
        <v>70</v>
      </c>
      <c r="B7" s="6">
        <v>0.0016359259259259155</v>
      </c>
      <c r="C7" s="6">
        <v>0.0016812962962962869</v>
      </c>
      <c r="D7" s="6">
        <v>0.001726666666666658</v>
      </c>
      <c r="E7" s="6">
        <v>0.0017448148148148067</v>
      </c>
      <c r="F7" s="22"/>
      <c r="G7" s="22"/>
      <c r="H7" s="22"/>
      <c r="I7" s="22"/>
      <c r="J7" s="22"/>
    </row>
    <row r="8" spans="1:10" s="8" customFormat="1" ht="12.75" customHeight="1">
      <c r="A8" s="5">
        <v>69</v>
      </c>
      <c r="B8" s="6">
        <v>0.0016440277777777673</v>
      </c>
      <c r="C8" s="6">
        <v>0.0016893981481481387</v>
      </c>
      <c r="D8" s="6">
        <v>0.0017347685185185098</v>
      </c>
      <c r="E8" s="6">
        <v>0.0017529166666666585</v>
      </c>
      <c r="F8" s="22"/>
      <c r="G8"/>
      <c r="H8"/>
      <c r="I8"/>
      <c r="J8"/>
    </row>
    <row r="9" spans="1:9" s="8" customFormat="1" ht="12.75" customHeight="1">
      <c r="A9" s="5">
        <v>68</v>
      </c>
      <c r="B9" s="6">
        <v>0.001652129629629619</v>
      </c>
      <c r="C9" s="6">
        <v>0.0016974999999999905</v>
      </c>
      <c r="D9" s="6">
        <v>0.0017428703703703616</v>
      </c>
      <c r="E9" s="6">
        <v>0.0017610185185185103</v>
      </c>
      <c r="F9" s="22"/>
      <c r="G9" s="22"/>
      <c r="H9" s="22"/>
      <c r="I9" s="22"/>
    </row>
    <row r="10" spans="1:9" s="8" customFormat="1" ht="12.75" customHeight="1">
      <c r="A10" s="5">
        <v>67</v>
      </c>
      <c r="B10" s="6">
        <v>0.0016602314814814709</v>
      </c>
      <c r="C10" s="6">
        <v>0.0017056018518518423</v>
      </c>
      <c r="D10" s="6">
        <v>0.0017509722222222134</v>
      </c>
      <c r="E10" s="6">
        <v>0.001769120370370362</v>
      </c>
      <c r="F10" s="22"/>
      <c r="G10" s="22"/>
      <c r="H10" s="22"/>
      <c r="I10" s="22"/>
    </row>
    <row r="11" spans="1:5" ht="12.75" customHeight="1">
      <c r="A11" s="5">
        <v>66</v>
      </c>
      <c r="B11" s="6">
        <v>0.0016683333333333227</v>
      </c>
      <c r="C11" s="6">
        <v>0.001713703703703694</v>
      </c>
      <c r="D11" s="6">
        <v>0.0017590740740740653</v>
      </c>
      <c r="E11" s="6">
        <v>0.001777222222222214</v>
      </c>
    </row>
    <row r="12" spans="1:5" ht="12.75" customHeight="1">
      <c r="A12" s="5">
        <v>65</v>
      </c>
      <c r="B12" s="6">
        <v>0.001677407407407397</v>
      </c>
      <c r="C12" s="6">
        <v>0.0017227777777777682</v>
      </c>
      <c r="D12" s="6">
        <v>0.0017681481481481396</v>
      </c>
      <c r="E12" s="6">
        <v>0.001786296296296288</v>
      </c>
    </row>
    <row r="13" spans="1:5" ht="12.75" customHeight="1">
      <c r="A13" s="5">
        <v>64</v>
      </c>
      <c r="B13" s="6">
        <v>0.001686481481481471</v>
      </c>
      <c r="C13" s="6">
        <v>0.0017318518518518425</v>
      </c>
      <c r="D13" s="6">
        <v>0.001777222222222214</v>
      </c>
      <c r="E13" s="6">
        <v>0.0017953703703703623</v>
      </c>
    </row>
    <row r="14" spans="1:5" ht="12.75" customHeight="1">
      <c r="A14" s="5">
        <v>63</v>
      </c>
      <c r="B14" s="6">
        <v>0.0016955555555555454</v>
      </c>
      <c r="C14" s="6">
        <v>0.0017409259259259168</v>
      </c>
      <c r="D14" s="6">
        <v>0.001786296296296288</v>
      </c>
      <c r="E14" s="6">
        <v>0.0018044444444444366</v>
      </c>
    </row>
    <row r="15" spans="1:5" ht="12.75" customHeight="1">
      <c r="A15" s="5">
        <v>62</v>
      </c>
      <c r="B15" s="6">
        <v>0.0017046296296296197</v>
      </c>
      <c r="C15" s="6">
        <v>0.001749999999999991</v>
      </c>
      <c r="D15" s="6">
        <v>0.0017953703703703623</v>
      </c>
      <c r="E15" s="6">
        <v>0.001813518518518511</v>
      </c>
    </row>
    <row r="16" spans="1:5" ht="12.75" customHeight="1">
      <c r="A16" s="5">
        <v>61</v>
      </c>
      <c r="B16" s="6">
        <v>0.001713703703703694</v>
      </c>
      <c r="C16" s="6">
        <v>0.0017590740740740653</v>
      </c>
      <c r="D16" s="6">
        <v>0.0018044444444444366</v>
      </c>
      <c r="E16" s="6">
        <v>0.001822592592592585</v>
      </c>
    </row>
    <row r="17" spans="1:5" ht="12.75" customHeight="1">
      <c r="A17" s="5">
        <v>60</v>
      </c>
      <c r="B17" s="6">
        <v>0.0017227777777777682</v>
      </c>
      <c r="C17" s="6">
        <v>0.0017681481481481396</v>
      </c>
      <c r="D17" s="6">
        <v>0.001813518518518511</v>
      </c>
      <c r="E17" s="6">
        <v>0.0018316666666666594</v>
      </c>
    </row>
    <row r="18" spans="1:5" ht="12.75" customHeight="1">
      <c r="A18" s="5">
        <v>59</v>
      </c>
      <c r="B18" s="6">
        <v>0.0017318518518518425</v>
      </c>
      <c r="C18" s="6">
        <v>0.001777222222222214</v>
      </c>
      <c r="D18" s="6">
        <v>0.001822592592592585</v>
      </c>
      <c r="E18" s="6">
        <v>0.0018407407407407337</v>
      </c>
    </row>
    <row r="19" spans="1:5" ht="12.75" customHeight="1">
      <c r="A19" s="5">
        <v>58</v>
      </c>
      <c r="B19" s="6">
        <v>0.0017409259259259168</v>
      </c>
      <c r="C19" s="6">
        <v>0.001786296296296288</v>
      </c>
      <c r="D19" s="6">
        <v>0.0018316666666666594</v>
      </c>
      <c r="E19" s="6">
        <v>0.0018498148148148078</v>
      </c>
    </row>
    <row r="20" spans="1:5" ht="12.75" customHeight="1">
      <c r="A20" s="5">
        <v>57</v>
      </c>
      <c r="B20" s="6">
        <v>0.001749999999999991</v>
      </c>
      <c r="C20" s="6">
        <v>0.0017953703703703623</v>
      </c>
      <c r="D20" s="6">
        <v>0.0018407407407407337</v>
      </c>
      <c r="E20" s="6">
        <v>0.0018588888888888822</v>
      </c>
    </row>
    <row r="21" spans="1:5" ht="12.75" customHeight="1">
      <c r="A21" s="5">
        <v>56</v>
      </c>
      <c r="B21" s="6">
        <v>0.0017590740740740653</v>
      </c>
      <c r="C21" s="6">
        <v>0.0018044444444444366</v>
      </c>
      <c r="D21" s="6">
        <v>0.0018498148148148078</v>
      </c>
      <c r="E21" s="6">
        <v>0.0018679629629629565</v>
      </c>
    </row>
    <row r="22" spans="1:5" ht="12.75" customHeight="1">
      <c r="A22" s="5">
        <v>55</v>
      </c>
      <c r="B22" s="6">
        <v>0.0017681481481481396</v>
      </c>
      <c r="C22" s="6">
        <v>0.001813518518518511</v>
      </c>
      <c r="D22" s="6">
        <v>0.0018588888888888822</v>
      </c>
      <c r="E22" s="6">
        <v>0.0018770370370370308</v>
      </c>
    </row>
    <row r="23" spans="1:5" ht="12.75" customHeight="1">
      <c r="A23" s="5">
        <v>54</v>
      </c>
      <c r="B23" s="6">
        <v>0.001777222222222214</v>
      </c>
      <c r="C23" s="6">
        <v>0.001822592592592585</v>
      </c>
      <c r="D23" s="6">
        <v>0.0018679629629629565</v>
      </c>
      <c r="E23" s="6">
        <v>0.001886111111111105</v>
      </c>
    </row>
    <row r="24" spans="1:5" ht="12.75" customHeight="1">
      <c r="A24" s="5">
        <v>53</v>
      </c>
      <c r="B24" s="6">
        <v>0.001786296296296288</v>
      </c>
      <c r="C24" s="6">
        <v>0.0018316666666666594</v>
      </c>
      <c r="D24" s="6">
        <v>0.0018770370370370308</v>
      </c>
      <c r="E24" s="6">
        <v>0.0018951851851851792</v>
      </c>
    </row>
    <row r="25" spans="1:5" ht="12.75" customHeight="1">
      <c r="A25" s="5">
        <v>52</v>
      </c>
      <c r="B25" s="6">
        <v>0.0017953703703703623</v>
      </c>
      <c r="C25" s="6">
        <v>0.0018407407407407337</v>
      </c>
      <c r="D25" s="6">
        <v>0.001886111111111105</v>
      </c>
      <c r="E25" s="6">
        <v>0.0019042592592592535</v>
      </c>
    </row>
    <row r="26" spans="1:5" ht="12.75" customHeight="1">
      <c r="A26" s="5">
        <v>51</v>
      </c>
      <c r="B26" s="6">
        <v>0.0018044444444444366</v>
      </c>
      <c r="C26" s="6">
        <v>0.0018498148148148078</v>
      </c>
      <c r="D26" s="6">
        <v>0.0018951851851851792</v>
      </c>
      <c r="E26" s="6">
        <v>0.0019133333333333279</v>
      </c>
    </row>
    <row r="27" spans="1:5" ht="12.75" customHeight="1">
      <c r="A27" s="5">
        <v>50</v>
      </c>
      <c r="B27" s="6">
        <v>0.001813518518518511</v>
      </c>
      <c r="C27" s="6">
        <v>0.0018588888888888822</v>
      </c>
      <c r="D27" s="6">
        <v>0.0019042592592592535</v>
      </c>
      <c r="E27" s="6">
        <v>0.001922407407407402</v>
      </c>
    </row>
    <row r="28" spans="1:5" ht="12.75" customHeight="1">
      <c r="A28" s="5">
        <v>49</v>
      </c>
      <c r="B28" s="6">
        <v>0.001822592592592585</v>
      </c>
      <c r="C28" s="6">
        <v>0.0018679629629629565</v>
      </c>
      <c r="D28" s="6">
        <v>0.0019133333333333279</v>
      </c>
      <c r="E28" s="6">
        <v>0.0019314814814814763</v>
      </c>
    </row>
    <row r="29" spans="1:5" ht="12.75" customHeight="1">
      <c r="A29" s="5">
        <v>48</v>
      </c>
      <c r="B29" s="6">
        <v>0.0018316666666666594</v>
      </c>
      <c r="C29" s="6">
        <v>0.0018770370370370308</v>
      </c>
      <c r="D29" s="6">
        <v>0.001922407407407402</v>
      </c>
      <c r="E29" s="6">
        <v>0.0019405555555555506</v>
      </c>
    </row>
    <row r="30" spans="1:5" ht="12.75" customHeight="1">
      <c r="A30" s="5">
        <v>47</v>
      </c>
      <c r="B30" s="6">
        <v>0.0018407407407407337</v>
      </c>
      <c r="C30" s="6">
        <v>0.001886111111111105</v>
      </c>
      <c r="D30" s="6">
        <v>0.0019314814814814763</v>
      </c>
      <c r="E30" s="6">
        <v>0.0019496296296296247</v>
      </c>
    </row>
    <row r="31" spans="1:5" ht="12.75" customHeight="1">
      <c r="A31" s="5">
        <v>46</v>
      </c>
      <c r="B31" s="6">
        <v>0.0018498148148148078</v>
      </c>
      <c r="C31" s="6">
        <v>0.0018951851851851792</v>
      </c>
      <c r="D31" s="6">
        <v>0.0019405555555555506</v>
      </c>
      <c r="E31" s="6">
        <v>0.001958703703703699</v>
      </c>
    </row>
    <row r="32" spans="1:5" ht="12.75" customHeight="1">
      <c r="A32" s="5">
        <v>45</v>
      </c>
      <c r="B32" s="6">
        <v>0.0018588888888888822</v>
      </c>
      <c r="C32" s="6">
        <v>0.0019042592592592535</v>
      </c>
      <c r="D32" s="6">
        <v>0.0019496296296296247</v>
      </c>
      <c r="E32" s="6">
        <v>0.001967777777777773</v>
      </c>
    </row>
    <row r="33" spans="1:5" ht="12.75" customHeight="1">
      <c r="A33" s="5">
        <v>44</v>
      </c>
      <c r="B33" s="6">
        <v>0.0018679629629629565</v>
      </c>
      <c r="C33" s="6">
        <v>0.0019133333333333279</v>
      </c>
      <c r="D33" s="6">
        <v>0.001958703703703699</v>
      </c>
      <c r="E33" s="6">
        <v>0.0019768518518518477</v>
      </c>
    </row>
    <row r="34" spans="1:5" ht="12.75" customHeight="1">
      <c r="A34" s="5">
        <v>43</v>
      </c>
      <c r="B34" s="6">
        <v>0.0018770370370370308</v>
      </c>
      <c r="C34" s="6">
        <v>0.001922407407407402</v>
      </c>
      <c r="D34" s="6">
        <v>0.001967777777777773</v>
      </c>
      <c r="E34" s="6">
        <v>0.001985925925925922</v>
      </c>
    </row>
    <row r="35" spans="1:5" ht="12.75" customHeight="1">
      <c r="A35" s="5">
        <v>42</v>
      </c>
      <c r="B35" s="6">
        <v>0.001886111111111105</v>
      </c>
      <c r="C35" s="6">
        <v>0.0019314814814814763</v>
      </c>
      <c r="D35" s="6">
        <v>0.0019768518518518477</v>
      </c>
      <c r="E35" s="6">
        <v>0.0019949999999999963</v>
      </c>
    </row>
    <row r="36" spans="1:5" ht="12.75" customHeight="1">
      <c r="A36" s="5">
        <v>41</v>
      </c>
      <c r="B36" s="6">
        <v>0.0018951851851851792</v>
      </c>
      <c r="C36" s="6">
        <v>0.0019405555555555506</v>
      </c>
      <c r="D36" s="6">
        <v>0.001985925925925922</v>
      </c>
      <c r="E36" s="6">
        <v>0.0020040740740740704</v>
      </c>
    </row>
    <row r="37" spans="1:5" ht="12.75" customHeight="1">
      <c r="A37" s="5">
        <v>40</v>
      </c>
      <c r="B37" s="6">
        <v>0.0019042592592592535</v>
      </c>
      <c r="C37" s="6">
        <v>0.0019496296296296247</v>
      </c>
      <c r="D37" s="6">
        <v>0.0019949999999999963</v>
      </c>
      <c r="E37" s="6">
        <v>0.0020131481481481446</v>
      </c>
    </row>
    <row r="38" spans="1:5" s="9" customFormat="1" ht="12.75" customHeight="1">
      <c r="A38" s="5">
        <v>39</v>
      </c>
      <c r="B38" s="6">
        <v>0.0019133333333333279</v>
      </c>
      <c r="C38" s="6">
        <v>0.001958703703703699</v>
      </c>
      <c r="D38" s="6">
        <v>0.0020040740740740704</v>
      </c>
      <c r="E38" s="6">
        <v>0.002022222222222219</v>
      </c>
    </row>
    <row r="39" spans="1:5" ht="12.75" customHeight="1">
      <c r="A39" s="5">
        <v>38</v>
      </c>
      <c r="B39" s="6">
        <v>0.001922407407407402</v>
      </c>
      <c r="C39" s="6">
        <v>0.001967777777777773</v>
      </c>
      <c r="D39" s="6">
        <v>0.0020131481481481446</v>
      </c>
      <c r="E39" s="6">
        <v>0.002031296296296293</v>
      </c>
    </row>
    <row r="40" spans="1:5" ht="12.75" customHeight="1">
      <c r="A40" s="5">
        <v>37</v>
      </c>
      <c r="B40" s="6">
        <v>0.0019314814814814763</v>
      </c>
      <c r="C40" s="6">
        <v>0.0019768518518518477</v>
      </c>
      <c r="D40" s="6">
        <v>0.002022222222222219</v>
      </c>
      <c r="E40" s="6">
        <v>0.0020403703703703673</v>
      </c>
    </row>
    <row r="41" spans="1:5" ht="12.75" customHeight="1">
      <c r="A41" s="5">
        <v>36</v>
      </c>
      <c r="B41" s="6">
        <v>0.0019405555555555506</v>
      </c>
      <c r="C41" s="6">
        <v>0.001985925925925922</v>
      </c>
      <c r="D41" s="6">
        <v>0.002031296296296293</v>
      </c>
      <c r="E41" s="6">
        <v>0.002049444444444442</v>
      </c>
    </row>
    <row r="42" spans="1:5" ht="12.75" customHeight="1">
      <c r="A42" s="5">
        <v>35</v>
      </c>
      <c r="B42" s="6">
        <v>0.0019496296296296247</v>
      </c>
      <c r="C42" s="6">
        <v>0.0019949999999999963</v>
      </c>
      <c r="D42" s="6">
        <v>0.0020403703703703673</v>
      </c>
      <c r="E42" s="6">
        <v>0.002058518518518516</v>
      </c>
    </row>
    <row r="43" spans="1:5" ht="12.75" customHeight="1">
      <c r="A43" s="5">
        <v>34</v>
      </c>
      <c r="B43" s="6">
        <v>0.001958703703703699</v>
      </c>
      <c r="C43" s="6">
        <v>0.0020040740740740704</v>
      </c>
      <c r="D43" s="6">
        <v>0.002049444444444442</v>
      </c>
      <c r="E43" s="6">
        <v>0.00206759259259259</v>
      </c>
    </row>
    <row r="44" spans="1:5" ht="12.75" customHeight="1">
      <c r="A44" s="5">
        <v>33</v>
      </c>
      <c r="B44" s="6">
        <v>0.001967777777777773</v>
      </c>
      <c r="C44" s="6">
        <v>0.0020131481481481446</v>
      </c>
      <c r="D44" s="6">
        <v>0.002058518518518516</v>
      </c>
      <c r="E44" s="6">
        <v>0.0020766666666666646</v>
      </c>
    </row>
    <row r="45" spans="1:5" ht="12.75" customHeight="1">
      <c r="A45" s="5">
        <v>32</v>
      </c>
      <c r="B45" s="6">
        <v>0.0019768518518518477</v>
      </c>
      <c r="C45" s="6">
        <v>0.002022222222222219</v>
      </c>
      <c r="D45" s="6">
        <v>0.00206759259259259</v>
      </c>
      <c r="E45" s="6">
        <v>0.0020857407407407387</v>
      </c>
    </row>
    <row r="46" spans="1:5" ht="12.75" customHeight="1">
      <c r="A46" s="5">
        <v>31</v>
      </c>
      <c r="B46" s="6">
        <v>0.001985925925925922</v>
      </c>
      <c r="C46" s="6">
        <v>0.002031296296296293</v>
      </c>
      <c r="D46" s="6">
        <v>0.0020766666666666646</v>
      </c>
      <c r="E46" s="6">
        <v>0.002094814814814813</v>
      </c>
    </row>
    <row r="47" spans="1:5" ht="12.75" customHeight="1">
      <c r="A47" s="5">
        <v>30</v>
      </c>
      <c r="B47" s="6">
        <v>0.0019949999999999963</v>
      </c>
      <c r="C47" s="6">
        <v>0.0020403703703703673</v>
      </c>
      <c r="D47" s="6">
        <v>0.0020857407407407387</v>
      </c>
      <c r="E47" s="6">
        <v>0.0021038888888888873</v>
      </c>
    </row>
    <row r="48" spans="1:5" ht="12.75" customHeight="1">
      <c r="A48" s="5">
        <v>29</v>
      </c>
      <c r="B48" s="6">
        <v>0.0020040740740740704</v>
      </c>
      <c r="C48" s="6">
        <v>0.002049444444444442</v>
      </c>
      <c r="D48" s="6">
        <v>0.002094814814814813</v>
      </c>
      <c r="E48" s="6">
        <v>0.0021129629629629615</v>
      </c>
    </row>
    <row r="49" spans="1:5" ht="12.75" customHeight="1">
      <c r="A49" s="5">
        <v>28</v>
      </c>
      <c r="B49" s="6">
        <v>0.0020131481481481446</v>
      </c>
      <c r="C49" s="6">
        <v>0.002058518518518516</v>
      </c>
      <c r="D49" s="6">
        <v>0.0021038888888888873</v>
      </c>
      <c r="E49" s="6">
        <v>0.002122037037037036</v>
      </c>
    </row>
    <row r="50" spans="1:5" ht="12.75" customHeight="1">
      <c r="A50" s="5">
        <v>27</v>
      </c>
      <c r="B50" s="6">
        <v>0.002022222222222219</v>
      </c>
      <c r="C50" s="6">
        <v>0.00206759259259259</v>
      </c>
      <c r="D50" s="6">
        <v>0.0021129629629629615</v>
      </c>
      <c r="E50" s="6">
        <v>0.00213111111111111</v>
      </c>
    </row>
    <row r="51" spans="1:5" ht="12.75" customHeight="1">
      <c r="A51" s="5">
        <v>26</v>
      </c>
      <c r="B51" s="6">
        <v>0.002031296296296293</v>
      </c>
      <c r="C51" s="6">
        <v>0.0020766666666666646</v>
      </c>
      <c r="D51" s="6">
        <v>0.002122037037037036</v>
      </c>
      <c r="E51" s="6">
        <v>0.002140185185185184</v>
      </c>
    </row>
    <row r="52" spans="1:5" ht="12.75" customHeight="1">
      <c r="A52" s="5">
        <v>25</v>
      </c>
      <c r="B52" s="6">
        <v>0.0020403703703703673</v>
      </c>
      <c r="C52" s="6">
        <v>0.0020857407407407387</v>
      </c>
      <c r="D52" s="6">
        <v>0.00213111111111111</v>
      </c>
      <c r="E52" s="6">
        <v>0.0021492592592592587</v>
      </c>
    </row>
    <row r="53" spans="1:5" ht="12.75" customHeight="1">
      <c r="A53" s="5">
        <v>24</v>
      </c>
      <c r="B53" s="6">
        <v>0.002049444444444442</v>
      </c>
      <c r="C53" s="6">
        <v>0.002094814814814813</v>
      </c>
      <c r="D53" s="6">
        <v>0.002140185185185184</v>
      </c>
      <c r="E53" s="6">
        <v>0.002158333333333333</v>
      </c>
    </row>
    <row r="54" spans="1:5" ht="12.75" customHeight="1">
      <c r="A54" s="5">
        <v>23</v>
      </c>
      <c r="B54" s="6">
        <v>0.002058518518518516</v>
      </c>
      <c r="C54" s="6">
        <v>0.0021038888888888873</v>
      </c>
      <c r="D54" s="6">
        <v>0.0021492592592592587</v>
      </c>
      <c r="E54" s="6">
        <v>0.002167407407407407</v>
      </c>
    </row>
    <row r="55" spans="1:5" ht="12.75" customHeight="1">
      <c r="A55" s="5">
        <v>22</v>
      </c>
      <c r="B55" s="6">
        <v>0.00206759259259259</v>
      </c>
      <c r="C55" s="6">
        <v>0.0021129629629629615</v>
      </c>
      <c r="D55" s="6">
        <v>0.002158333333333333</v>
      </c>
      <c r="E55" s="6">
        <v>0.0021764814814814815</v>
      </c>
    </row>
    <row r="56" spans="1:5" ht="12.75" customHeight="1">
      <c r="A56" s="5">
        <v>21</v>
      </c>
      <c r="B56" s="6">
        <v>0.0020766666666666646</v>
      </c>
      <c r="C56" s="6">
        <v>0.002122037037037036</v>
      </c>
      <c r="D56" s="6">
        <v>0.002167407407407407</v>
      </c>
      <c r="E56" s="6">
        <v>0.0021855555555555556</v>
      </c>
    </row>
    <row r="57" spans="1:5" ht="12.75" customHeight="1">
      <c r="A57" s="5">
        <v>20</v>
      </c>
      <c r="B57" s="6">
        <v>0.0020857407407407387</v>
      </c>
      <c r="C57" s="6">
        <v>0.00213111111111111</v>
      </c>
      <c r="D57" s="6">
        <v>0.0021764814814814815</v>
      </c>
      <c r="E57" s="6">
        <v>0.0021946296296296297</v>
      </c>
    </row>
    <row r="58" spans="1:5" ht="12.75" customHeight="1">
      <c r="A58" s="5">
        <v>19</v>
      </c>
      <c r="B58" s="6">
        <v>0.002094814814814813</v>
      </c>
      <c r="C58" s="6">
        <v>0.002140185185185184</v>
      </c>
      <c r="D58" s="6">
        <v>0.0021855555555555556</v>
      </c>
      <c r="E58" s="6">
        <v>0.0022037037037037042</v>
      </c>
    </row>
    <row r="59" spans="1:5" ht="12.75" customHeight="1">
      <c r="A59" s="5">
        <v>18</v>
      </c>
      <c r="B59" s="6">
        <v>0.0021038888888888873</v>
      </c>
      <c r="C59" s="6">
        <v>0.0021492592592592587</v>
      </c>
      <c r="D59" s="6">
        <v>0.0021946296296296297</v>
      </c>
      <c r="E59" s="6">
        <v>0.0022127777777777784</v>
      </c>
    </row>
    <row r="60" spans="1:5" ht="12.75" customHeight="1">
      <c r="A60" s="5">
        <v>17</v>
      </c>
      <c r="B60" s="6">
        <v>0.0021129629629629615</v>
      </c>
      <c r="C60" s="6">
        <v>0.002158333333333333</v>
      </c>
      <c r="D60" s="6">
        <v>0.0022037037037037042</v>
      </c>
      <c r="E60" s="6">
        <v>0.002221851851851853</v>
      </c>
    </row>
    <row r="61" spans="1:5" ht="12.75" customHeight="1">
      <c r="A61" s="5">
        <v>16</v>
      </c>
      <c r="B61" s="6">
        <v>0.002122037037037036</v>
      </c>
      <c r="C61" s="6">
        <v>0.002167407407407407</v>
      </c>
      <c r="D61" s="6">
        <v>0.0022127777777777784</v>
      </c>
      <c r="E61" s="6">
        <v>0.002230925925925927</v>
      </c>
    </row>
    <row r="62" spans="1:5" ht="12.75" customHeight="1">
      <c r="A62" s="5">
        <v>15</v>
      </c>
      <c r="B62" s="6">
        <v>0.00213111111111111</v>
      </c>
      <c r="C62" s="6">
        <v>0.0021764814814814815</v>
      </c>
      <c r="D62" s="6">
        <v>0.002221851851851853</v>
      </c>
      <c r="E62" s="6">
        <v>0.002240000000000001</v>
      </c>
    </row>
    <row r="63" spans="1:5" ht="12.75" customHeight="1">
      <c r="A63" s="5">
        <v>14</v>
      </c>
      <c r="B63" s="6">
        <v>0.002140185185185184</v>
      </c>
      <c r="C63" s="6">
        <v>0.0021855555555555556</v>
      </c>
      <c r="D63" s="6">
        <v>0.002230925925925927</v>
      </c>
      <c r="E63" s="6">
        <v>0.0022490740740740756</v>
      </c>
    </row>
    <row r="64" spans="1:5" ht="12.75" customHeight="1">
      <c r="A64" s="5">
        <v>13</v>
      </c>
      <c r="B64" s="6">
        <v>0.0021492592592592587</v>
      </c>
      <c r="C64" s="6">
        <v>0.0021946296296296297</v>
      </c>
      <c r="D64" s="6">
        <v>0.002240000000000001</v>
      </c>
      <c r="E64" s="6">
        <v>0.0022581481481481498</v>
      </c>
    </row>
    <row r="65" spans="1:5" ht="12.75" customHeight="1">
      <c r="A65" s="5">
        <v>12</v>
      </c>
      <c r="B65" s="6">
        <v>0.002158333333333333</v>
      </c>
      <c r="C65" s="6">
        <v>0.0022037037037037042</v>
      </c>
      <c r="D65" s="6">
        <v>0.0022490740740740756</v>
      </c>
      <c r="E65" s="6">
        <v>0.002267222222222224</v>
      </c>
    </row>
    <row r="66" spans="1:5" ht="12.75" customHeight="1">
      <c r="A66" s="5">
        <v>11</v>
      </c>
      <c r="B66" s="6">
        <v>0.002167407407407407</v>
      </c>
      <c r="C66" s="6">
        <v>0.0022127777777777784</v>
      </c>
      <c r="D66" s="6">
        <v>0.0022581481481481498</v>
      </c>
      <c r="E66" s="6">
        <v>0.0022762962962962984</v>
      </c>
    </row>
    <row r="67" spans="1:5" ht="12.75" customHeight="1">
      <c r="A67" s="5">
        <v>10</v>
      </c>
      <c r="B67" s="6">
        <v>0.0021764814814814815</v>
      </c>
      <c r="C67" s="6">
        <v>0.002221851851851853</v>
      </c>
      <c r="D67" s="6">
        <v>0.002267222222222224</v>
      </c>
      <c r="E67" s="6">
        <v>0.0022853703703703725</v>
      </c>
    </row>
    <row r="68" spans="1:5" ht="12.75" customHeight="1">
      <c r="A68" s="5">
        <v>9</v>
      </c>
      <c r="B68" s="6">
        <v>0.0021855555555555556</v>
      </c>
      <c r="C68" s="6">
        <v>0.002230925925925927</v>
      </c>
      <c r="D68" s="6">
        <v>0.0022762962962962984</v>
      </c>
      <c r="E68" s="6">
        <v>0.0022944444444444466</v>
      </c>
    </row>
    <row r="69" spans="1:5" ht="12.75" customHeight="1">
      <c r="A69" s="5">
        <v>8</v>
      </c>
      <c r="B69" s="6">
        <v>0.0021946296296296297</v>
      </c>
      <c r="C69" s="6">
        <v>0.002240000000000001</v>
      </c>
      <c r="D69" s="6">
        <v>0.0022853703703703725</v>
      </c>
      <c r="E69" s="6">
        <v>0.002303518518518521</v>
      </c>
    </row>
    <row r="70" spans="1:5" ht="12.75" customHeight="1">
      <c r="A70" s="5">
        <v>7</v>
      </c>
      <c r="B70" s="6">
        <v>0.0022037037037037042</v>
      </c>
      <c r="C70" s="6">
        <v>0.0022490740740740756</v>
      </c>
      <c r="D70" s="6">
        <v>0.0022944444444444466</v>
      </c>
      <c r="E70" s="6">
        <v>0.0023125925925925953</v>
      </c>
    </row>
    <row r="71" spans="1:5" ht="12.75" customHeight="1">
      <c r="A71" s="5">
        <v>6</v>
      </c>
      <c r="B71" s="6">
        <v>0.0022127777777777784</v>
      </c>
      <c r="C71" s="6">
        <v>0.0022581481481481498</v>
      </c>
      <c r="D71" s="6">
        <v>0.002303518518518521</v>
      </c>
      <c r="E71" s="6">
        <v>0.00232166666666667</v>
      </c>
    </row>
    <row r="72" spans="1:5" ht="12.75" customHeight="1">
      <c r="A72" s="5">
        <v>5</v>
      </c>
      <c r="B72" s="6">
        <v>0.002221851851851853</v>
      </c>
      <c r="C72" s="6">
        <v>0.002267222222222224</v>
      </c>
      <c r="D72" s="6">
        <v>0.0023125925925925953</v>
      </c>
      <c r="E72" s="6">
        <v>0.002330740740740744</v>
      </c>
    </row>
    <row r="73" spans="1:5" ht="12.75" customHeight="1">
      <c r="A73" s="5">
        <v>4</v>
      </c>
      <c r="B73" s="6">
        <v>0.002230925925925927</v>
      </c>
      <c r="C73" s="6">
        <v>0.0022762962962962984</v>
      </c>
      <c r="D73" s="6">
        <v>0.00232166666666667</v>
      </c>
      <c r="E73" s="6">
        <v>0.002339814814814818</v>
      </c>
    </row>
    <row r="74" spans="1:5" ht="12.75" customHeight="1">
      <c r="A74" s="5">
        <v>3</v>
      </c>
      <c r="B74" s="6">
        <v>0.002240000000000001</v>
      </c>
      <c r="C74" s="6">
        <v>0.0022853703703703725</v>
      </c>
      <c r="D74" s="6">
        <v>0.002330740740740744</v>
      </c>
      <c r="E74" s="6">
        <v>0.0023488888888888925</v>
      </c>
    </row>
    <row r="75" spans="1:5" ht="12.75" customHeight="1">
      <c r="A75" s="5">
        <v>2</v>
      </c>
      <c r="B75" s="6">
        <v>0.0022490740740740756</v>
      </c>
      <c r="C75" s="6">
        <v>0.0022944444444444466</v>
      </c>
      <c r="D75" s="6">
        <v>0.002339814814814818</v>
      </c>
      <c r="E75" s="6">
        <v>0.0023576388888888887</v>
      </c>
    </row>
    <row r="76" spans="1:5" ht="12.75" customHeight="1">
      <c r="A76" s="5">
        <v>1</v>
      </c>
      <c r="B76" s="6">
        <v>0.0022581481481481498</v>
      </c>
      <c r="C76" s="6">
        <v>0.002303518518518521</v>
      </c>
      <c r="D76" s="6">
        <v>0.0023488888888888925</v>
      </c>
      <c r="E76" s="6">
        <v>0.002366898148148148</v>
      </c>
    </row>
    <row r="77" ht="12.75" customHeight="1">
      <c r="B77" s="15"/>
    </row>
    <row r="78" ht="12.75" customHeight="1">
      <c r="B78" s="15"/>
    </row>
    <row r="79" ht="12.75" customHeight="1">
      <c r="B79" s="15"/>
    </row>
    <row r="80" ht="12.75" customHeight="1">
      <c r="B80" s="15"/>
    </row>
    <row r="81" ht="12.75" customHeight="1">
      <c r="B81" s="15"/>
    </row>
    <row r="82" ht="12.75" customHeight="1">
      <c r="B82" s="15"/>
    </row>
    <row r="83" ht="12.75" customHeight="1">
      <c r="B83" s="15"/>
    </row>
    <row r="84" ht="12.75" customHeight="1">
      <c r="B84" s="15"/>
    </row>
    <row r="85" ht="12.75" customHeight="1">
      <c r="B85" s="15"/>
    </row>
    <row r="86" ht="12.75" customHeight="1">
      <c r="B86" s="15"/>
    </row>
    <row r="87" ht="12.75" customHeight="1"/>
    <row r="88" ht="12.75" customHeight="1"/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9" sqref="H19"/>
    </sheetView>
  </sheetViews>
  <sheetFormatPr defaultColWidth="9.140625" defaultRowHeight="12.75"/>
  <cols>
    <col min="1" max="1" width="16.140625" style="0" customWidth="1"/>
    <col min="2" max="5" width="9.421875" style="0" customWidth="1"/>
  </cols>
  <sheetData>
    <row r="1" spans="1:5" s="8" customFormat="1" ht="12.75" customHeight="1" thickBot="1">
      <c r="A1" s="7" t="s">
        <v>0</v>
      </c>
      <c r="B1" s="3">
        <v>2005</v>
      </c>
      <c r="C1" s="3">
        <v>2006</v>
      </c>
      <c r="D1" s="3">
        <v>2007</v>
      </c>
      <c r="E1" s="3">
        <v>2008</v>
      </c>
    </row>
    <row r="2" spans="1:5" s="8" customFormat="1" ht="12.75" customHeight="1">
      <c r="A2" s="5">
        <v>75</v>
      </c>
      <c r="B2" s="6">
        <v>0.0013680555555555453</v>
      </c>
      <c r="C2" s="6">
        <v>0.0014166666666666574</v>
      </c>
      <c r="D2" s="6">
        <v>0.0014814814814814736</v>
      </c>
      <c r="E2" s="6">
        <v>0.0015381944444444377</v>
      </c>
    </row>
    <row r="3" spans="1:5" s="8" customFormat="1" ht="12.75" customHeight="1">
      <c r="A3" s="5">
        <v>74</v>
      </c>
      <c r="B3" s="6">
        <v>0.0013761574074073971</v>
      </c>
      <c r="C3" s="6">
        <v>0.0014247685185185092</v>
      </c>
      <c r="D3" s="6">
        <v>0.0014895833333333254</v>
      </c>
      <c r="E3" s="6">
        <v>0.0015462962962962895</v>
      </c>
    </row>
    <row r="4" spans="1:5" s="8" customFormat="1" ht="12.75" customHeight="1">
      <c r="A4" s="5">
        <v>73</v>
      </c>
      <c r="B4" s="6">
        <v>0.001384259259259249</v>
      </c>
      <c r="C4" s="6">
        <v>0.001432870370370361</v>
      </c>
      <c r="D4" s="6">
        <v>0.0014976851851851772</v>
      </c>
      <c r="E4" s="6">
        <v>0.0015543981481481413</v>
      </c>
    </row>
    <row r="5" spans="1:5" s="8" customFormat="1" ht="12.75" customHeight="1">
      <c r="A5" s="5">
        <v>72</v>
      </c>
      <c r="B5" s="6">
        <v>0.0013923611111111007</v>
      </c>
      <c r="C5" s="6">
        <v>0.0014409722222222129</v>
      </c>
      <c r="D5" s="6">
        <v>0.001505787037037029</v>
      </c>
      <c r="E5" s="6">
        <v>0.0015624999999999931</v>
      </c>
    </row>
    <row r="6" spans="1:5" s="8" customFormat="1" ht="12.75" customHeight="1">
      <c r="A6" s="5">
        <v>71</v>
      </c>
      <c r="B6" s="6">
        <v>0.0014004629629629525</v>
      </c>
      <c r="C6" s="6">
        <v>0.0014490740740740647</v>
      </c>
      <c r="D6" s="6">
        <v>0.0015138888888888808</v>
      </c>
      <c r="E6" s="6">
        <v>0.001570601851851845</v>
      </c>
    </row>
    <row r="7" spans="1:5" s="8" customFormat="1" ht="12.75" customHeight="1">
      <c r="A7" s="5">
        <v>70</v>
      </c>
      <c r="B7" s="6">
        <v>0.0014085648148148043</v>
      </c>
      <c r="C7" s="6">
        <v>0.0014571759259259165</v>
      </c>
      <c r="D7" s="6">
        <v>0.0015219907407407326</v>
      </c>
      <c r="E7" s="6">
        <v>0.0015787037037036968</v>
      </c>
    </row>
    <row r="8" spans="1:5" s="8" customFormat="1" ht="12.75" customHeight="1">
      <c r="A8" s="5">
        <v>69</v>
      </c>
      <c r="B8" s="6">
        <v>0.0014166666666666561</v>
      </c>
      <c r="C8" s="6">
        <v>0.0014652777777777683</v>
      </c>
      <c r="D8" s="6">
        <v>0.0015300925925925844</v>
      </c>
      <c r="E8" s="6">
        <v>0.0015868055555555486</v>
      </c>
    </row>
    <row r="9" spans="1:5" s="8" customFormat="1" ht="12.75" customHeight="1">
      <c r="A9" s="5">
        <v>68</v>
      </c>
      <c r="B9" s="6">
        <v>0.001424768518518508</v>
      </c>
      <c r="C9" s="6">
        <v>0.00147337962962962</v>
      </c>
      <c r="D9" s="6">
        <v>0.0015381944444444362</v>
      </c>
      <c r="E9" s="6">
        <v>0.0015949074074074004</v>
      </c>
    </row>
    <row r="10" spans="1:5" s="8" customFormat="1" ht="12.75" customHeight="1">
      <c r="A10" s="5">
        <v>67</v>
      </c>
      <c r="B10" s="6">
        <v>0.0014328703703703597</v>
      </c>
      <c r="C10" s="6">
        <v>0.0014814814814814719</v>
      </c>
      <c r="D10" s="6">
        <v>0.001546296296296288</v>
      </c>
      <c r="E10" s="6">
        <v>0.0016030092592592522</v>
      </c>
    </row>
    <row r="11" spans="1:5" ht="12.75" customHeight="1">
      <c r="A11" s="5">
        <v>66</v>
      </c>
      <c r="B11" s="6">
        <v>0.0014409722222222116</v>
      </c>
      <c r="C11" s="6">
        <v>0.0014895833333333237</v>
      </c>
      <c r="D11" s="6">
        <v>0.0015543981481481398</v>
      </c>
      <c r="E11" s="6">
        <v>0.001611111111111104</v>
      </c>
    </row>
    <row r="12" spans="1:5" ht="12.75" customHeight="1">
      <c r="A12" s="5">
        <v>65</v>
      </c>
      <c r="B12" s="6">
        <v>0.0014490740740740636</v>
      </c>
      <c r="C12" s="6">
        <v>0.0014976851851851757</v>
      </c>
      <c r="D12" s="6">
        <v>0.0015624999999999918</v>
      </c>
      <c r="E12" s="6">
        <v>0.001619212962962956</v>
      </c>
    </row>
    <row r="13" spans="1:5" ht="12.75" customHeight="1">
      <c r="A13" s="5">
        <v>64</v>
      </c>
      <c r="B13" s="6">
        <v>0.0014571759259259156</v>
      </c>
      <c r="C13" s="6">
        <v>0.0015057870370370277</v>
      </c>
      <c r="D13" s="6">
        <v>0.0015706018518518439</v>
      </c>
      <c r="E13" s="6">
        <v>0.001627314814814808</v>
      </c>
    </row>
    <row r="14" spans="1:5" ht="12.75" customHeight="1">
      <c r="A14" s="5">
        <v>63</v>
      </c>
      <c r="B14" s="6">
        <v>0.0014652777777777676</v>
      </c>
      <c r="C14" s="6">
        <v>0.0015138888888888797</v>
      </c>
      <c r="D14" s="6">
        <v>0.0015787037037036959</v>
      </c>
      <c r="E14" s="6">
        <v>0.00163541666666666</v>
      </c>
    </row>
    <row r="15" spans="1:5" ht="12.75" customHeight="1">
      <c r="A15" s="5">
        <v>62</v>
      </c>
      <c r="B15" s="6">
        <v>0.0014733796296296196</v>
      </c>
      <c r="C15" s="6">
        <v>0.0015219907407407317</v>
      </c>
      <c r="D15" s="6">
        <v>0.001586805555555548</v>
      </c>
      <c r="E15" s="6">
        <v>0.001643518518518512</v>
      </c>
    </row>
    <row r="16" spans="1:5" ht="12.75" customHeight="1">
      <c r="A16" s="5">
        <v>61</v>
      </c>
      <c r="B16" s="6">
        <v>0.0014814814814814717</v>
      </c>
      <c r="C16" s="6">
        <v>0.0015300925925925838</v>
      </c>
      <c r="D16" s="6">
        <v>0.0015949074074074</v>
      </c>
      <c r="E16" s="6">
        <v>0.001651620370370364</v>
      </c>
    </row>
    <row r="17" spans="1:5" ht="12.75" customHeight="1">
      <c r="A17" s="5">
        <v>60</v>
      </c>
      <c r="B17" s="6">
        <v>0.0014895833333333237</v>
      </c>
      <c r="C17" s="6">
        <v>0.0015381944444444358</v>
      </c>
      <c r="D17" s="6">
        <v>0.001603009259259252</v>
      </c>
      <c r="E17" s="6">
        <v>0.001659722222222216</v>
      </c>
    </row>
    <row r="18" spans="1:5" ht="12.75" customHeight="1">
      <c r="A18" s="5">
        <v>59</v>
      </c>
      <c r="B18" s="6">
        <v>0.0014976851851851757</v>
      </c>
      <c r="C18" s="6">
        <v>0.0015462962962962878</v>
      </c>
      <c r="D18" s="6">
        <v>0.001611111111111104</v>
      </c>
      <c r="E18" s="6">
        <v>0.001667824074074068</v>
      </c>
    </row>
    <row r="19" spans="1:5" ht="12.75" customHeight="1">
      <c r="A19" s="5">
        <v>58</v>
      </c>
      <c r="B19" s="6">
        <v>0.0015057870370370277</v>
      </c>
      <c r="C19" s="6">
        <v>0.0015543981481481398</v>
      </c>
      <c r="D19" s="6">
        <v>0.001619212962962956</v>
      </c>
      <c r="E19" s="6">
        <v>0.0016759259259259201</v>
      </c>
    </row>
    <row r="20" spans="1:5" ht="12.75" customHeight="1">
      <c r="A20" s="5">
        <v>57</v>
      </c>
      <c r="B20" s="6">
        <v>0.0015138888888888797</v>
      </c>
      <c r="C20" s="6">
        <v>0.0015624999999999918</v>
      </c>
      <c r="D20" s="6">
        <v>0.001627314814814808</v>
      </c>
      <c r="E20" s="6">
        <v>0.0016840277777777721</v>
      </c>
    </row>
    <row r="21" spans="1:5" ht="12.75" customHeight="1">
      <c r="A21" s="5">
        <v>56</v>
      </c>
      <c r="B21" s="6">
        <v>0.0015219907407407317</v>
      </c>
      <c r="C21" s="6">
        <v>0.0015706018518518439</v>
      </c>
      <c r="D21" s="6">
        <v>0.00163541666666666</v>
      </c>
      <c r="E21" s="6">
        <v>0.0016921296296296242</v>
      </c>
    </row>
    <row r="22" spans="1:5" ht="12.75" customHeight="1">
      <c r="A22" s="5">
        <v>55</v>
      </c>
      <c r="B22" s="6">
        <v>0.0015300925925925838</v>
      </c>
      <c r="C22" s="6">
        <v>0.0015787037037036959</v>
      </c>
      <c r="D22" s="6">
        <v>0.001643518518518512</v>
      </c>
      <c r="E22" s="6">
        <v>0.0017002314814814762</v>
      </c>
    </row>
    <row r="23" spans="1:5" ht="12.75" customHeight="1">
      <c r="A23" s="5">
        <v>54</v>
      </c>
      <c r="B23" s="6">
        <v>0.0015381944444444358</v>
      </c>
      <c r="C23" s="6">
        <v>0.001586805555555548</v>
      </c>
      <c r="D23" s="6">
        <v>0.001651620370370364</v>
      </c>
      <c r="E23" s="6">
        <v>0.0017083333333333282</v>
      </c>
    </row>
    <row r="24" spans="1:5" ht="12.75" customHeight="1">
      <c r="A24" s="5">
        <v>53</v>
      </c>
      <c r="B24" s="6">
        <v>0.0015462962962962878</v>
      </c>
      <c r="C24" s="6">
        <v>0.0015949074074074</v>
      </c>
      <c r="D24" s="6">
        <v>0.001659722222222216</v>
      </c>
      <c r="E24" s="6">
        <v>0.0017164351851851802</v>
      </c>
    </row>
    <row r="25" spans="1:5" ht="12.75" customHeight="1">
      <c r="A25" s="5">
        <v>52</v>
      </c>
      <c r="B25" s="6">
        <v>0.0015543981481481398</v>
      </c>
      <c r="C25" s="6">
        <v>0.001603009259259252</v>
      </c>
      <c r="D25" s="6">
        <v>0.001667824074074068</v>
      </c>
      <c r="E25" s="6">
        <v>0.0017245370370370322</v>
      </c>
    </row>
    <row r="26" spans="1:5" ht="12.75" customHeight="1">
      <c r="A26" s="5">
        <v>51</v>
      </c>
      <c r="B26" s="6">
        <v>0.0015624999999999918</v>
      </c>
      <c r="C26" s="6">
        <v>0.001611111111111104</v>
      </c>
      <c r="D26" s="6">
        <v>0.0016759259259259201</v>
      </c>
      <c r="E26" s="6">
        <v>0.0017326388888888843</v>
      </c>
    </row>
    <row r="27" spans="1:5" ht="12.75" customHeight="1">
      <c r="A27" s="5">
        <v>50</v>
      </c>
      <c r="B27" s="6">
        <v>0.0015706018518518439</v>
      </c>
      <c r="C27" s="6">
        <v>0.001619212962962956</v>
      </c>
      <c r="D27" s="6">
        <v>0.0016840277777777721</v>
      </c>
      <c r="E27" s="6">
        <v>0.0017407407407407363</v>
      </c>
    </row>
    <row r="28" spans="1:5" ht="12.75" customHeight="1">
      <c r="A28" s="5">
        <v>49</v>
      </c>
      <c r="B28" s="6">
        <v>0.0015787037037036959</v>
      </c>
      <c r="C28" s="6">
        <v>0.001627314814814808</v>
      </c>
      <c r="D28" s="6">
        <v>0.0016921296296296242</v>
      </c>
      <c r="E28" s="6">
        <v>0.0017488425925925883</v>
      </c>
    </row>
    <row r="29" spans="1:5" ht="12.75" customHeight="1">
      <c r="A29" s="5">
        <v>48</v>
      </c>
      <c r="B29" s="6">
        <v>0.001586805555555548</v>
      </c>
      <c r="C29" s="6">
        <v>0.00163541666666666</v>
      </c>
      <c r="D29" s="6">
        <v>0.0017002314814814762</v>
      </c>
      <c r="E29" s="6">
        <v>0.0017569444444444403</v>
      </c>
    </row>
    <row r="30" spans="1:5" ht="12.75" customHeight="1">
      <c r="A30" s="5">
        <v>47</v>
      </c>
      <c r="B30" s="6">
        <v>0.0015949074074074</v>
      </c>
      <c r="C30" s="6">
        <v>0.001643518518518512</v>
      </c>
      <c r="D30" s="6">
        <v>0.0017083333333333282</v>
      </c>
      <c r="E30" s="6">
        <v>0.0017650462962962923</v>
      </c>
    </row>
    <row r="31" spans="1:5" ht="12.75" customHeight="1">
      <c r="A31" s="5">
        <v>46</v>
      </c>
      <c r="B31" s="6">
        <v>0.001603009259259252</v>
      </c>
      <c r="C31" s="6">
        <v>0.001651620370370364</v>
      </c>
      <c r="D31" s="6">
        <v>0.0017164351851851802</v>
      </c>
      <c r="E31" s="6">
        <v>0.0017731481481481444</v>
      </c>
    </row>
    <row r="32" spans="1:5" ht="12.75" customHeight="1">
      <c r="A32" s="5">
        <v>45</v>
      </c>
      <c r="B32" s="6">
        <v>0.001611111111111104</v>
      </c>
      <c r="C32" s="6">
        <v>0.001659722222222216</v>
      </c>
      <c r="D32" s="6">
        <v>0.0017245370370370322</v>
      </c>
      <c r="E32" s="6">
        <v>0.0017812499999999964</v>
      </c>
    </row>
    <row r="33" spans="1:5" ht="12.75" customHeight="1">
      <c r="A33" s="5">
        <v>44</v>
      </c>
      <c r="B33" s="6">
        <v>0.001619212962962956</v>
      </c>
      <c r="C33" s="6">
        <v>0.001667824074074068</v>
      </c>
      <c r="D33" s="6">
        <v>0.0017326388888888843</v>
      </c>
      <c r="E33" s="6">
        <v>0.0017893518518518484</v>
      </c>
    </row>
    <row r="34" spans="1:5" ht="12.75" customHeight="1">
      <c r="A34" s="5">
        <v>43</v>
      </c>
      <c r="B34" s="6">
        <v>0.001627314814814808</v>
      </c>
      <c r="C34" s="6">
        <v>0.0016759259259259201</v>
      </c>
      <c r="D34" s="6">
        <v>0.0017407407407407363</v>
      </c>
      <c r="E34" s="6">
        <v>0.0017974537037037004</v>
      </c>
    </row>
    <row r="35" spans="1:5" ht="12.75" customHeight="1">
      <c r="A35" s="5">
        <v>42</v>
      </c>
      <c r="B35" s="6">
        <v>0.00163541666666666</v>
      </c>
      <c r="C35" s="6">
        <v>0.0016840277777777721</v>
      </c>
      <c r="D35" s="6">
        <v>0.0017488425925925883</v>
      </c>
      <c r="E35" s="6">
        <v>0.0018055555555555524</v>
      </c>
    </row>
    <row r="36" spans="1:5" ht="12.75" customHeight="1">
      <c r="A36" s="5">
        <v>41</v>
      </c>
      <c r="B36" s="6">
        <v>0.001643518518518512</v>
      </c>
      <c r="C36" s="6">
        <v>0.0016921296296296242</v>
      </c>
      <c r="D36" s="6">
        <v>0.0017569444444444403</v>
      </c>
      <c r="E36" s="6">
        <v>0.0018136574074074045</v>
      </c>
    </row>
    <row r="37" spans="1:5" ht="12.75" customHeight="1">
      <c r="A37" s="5">
        <v>40</v>
      </c>
      <c r="B37" s="6">
        <v>0.001651620370370364</v>
      </c>
      <c r="C37" s="6">
        <v>0.0017002314814814762</v>
      </c>
      <c r="D37" s="6">
        <v>0.0017650462962962923</v>
      </c>
      <c r="E37" s="6">
        <v>0.0018217592592592565</v>
      </c>
    </row>
    <row r="38" spans="1:5" s="9" customFormat="1" ht="12.75" customHeight="1">
      <c r="A38" s="5">
        <v>39</v>
      </c>
      <c r="B38" s="6">
        <v>0.001659722222222216</v>
      </c>
      <c r="C38" s="6">
        <v>0.0017083333333333282</v>
      </c>
      <c r="D38" s="6">
        <v>0.0017731481481481444</v>
      </c>
      <c r="E38" s="6">
        <v>0.0018298611111111085</v>
      </c>
    </row>
    <row r="39" spans="1:5" ht="12.75" customHeight="1">
      <c r="A39" s="5">
        <v>38</v>
      </c>
      <c r="B39" s="6">
        <v>0.001667824074074068</v>
      </c>
      <c r="C39" s="6">
        <v>0.0017164351851851802</v>
      </c>
      <c r="D39" s="6">
        <v>0.0017812499999999964</v>
      </c>
      <c r="E39" s="6">
        <v>0.0018379629629629605</v>
      </c>
    </row>
    <row r="40" spans="1:5" ht="12.75" customHeight="1">
      <c r="A40" s="5">
        <v>37</v>
      </c>
      <c r="B40" s="6">
        <v>0.0016759259259259201</v>
      </c>
      <c r="C40" s="6">
        <v>0.0017245370370370322</v>
      </c>
      <c r="D40" s="6">
        <v>0.0017893518518518484</v>
      </c>
      <c r="E40" s="6">
        <v>0.0018460648148148125</v>
      </c>
    </row>
    <row r="41" spans="1:5" ht="12.75" customHeight="1">
      <c r="A41" s="5">
        <v>36</v>
      </c>
      <c r="B41" s="6">
        <v>0.0016840277777777721</v>
      </c>
      <c r="C41" s="6">
        <v>0.0017326388888888843</v>
      </c>
      <c r="D41" s="6">
        <v>0.0017974537037037004</v>
      </c>
      <c r="E41" s="6">
        <v>0.0018541666666666646</v>
      </c>
    </row>
    <row r="42" spans="1:5" ht="12.75" customHeight="1">
      <c r="A42" s="5">
        <v>35</v>
      </c>
      <c r="B42" s="6">
        <v>0.0016921296296296242</v>
      </c>
      <c r="C42" s="6">
        <v>0.0017407407407407363</v>
      </c>
      <c r="D42" s="6">
        <v>0.0018055555555555524</v>
      </c>
      <c r="E42" s="6">
        <v>0.0018622685185185166</v>
      </c>
    </row>
    <row r="43" spans="1:5" ht="12.75" customHeight="1">
      <c r="A43" s="5">
        <v>34</v>
      </c>
      <c r="B43" s="6">
        <v>0.0017002314814814762</v>
      </c>
      <c r="C43" s="6">
        <v>0.0017488425925925883</v>
      </c>
      <c r="D43" s="6">
        <v>0.0018136574074074045</v>
      </c>
      <c r="E43" s="6">
        <v>0.0018703703703703686</v>
      </c>
    </row>
    <row r="44" spans="1:5" ht="12.75" customHeight="1">
      <c r="A44" s="5">
        <v>33</v>
      </c>
      <c r="B44" s="6">
        <v>0.0017083333333333282</v>
      </c>
      <c r="C44" s="6">
        <v>0.0017569444444444403</v>
      </c>
      <c r="D44" s="6">
        <v>0.0018217592592592565</v>
      </c>
      <c r="E44" s="6">
        <v>0.0018784722222222206</v>
      </c>
    </row>
    <row r="45" spans="1:5" ht="12.75" customHeight="1">
      <c r="A45" s="5">
        <v>32</v>
      </c>
      <c r="B45" s="6">
        <v>0.0017164351851851802</v>
      </c>
      <c r="C45" s="6">
        <v>0.0017650462962962923</v>
      </c>
      <c r="D45" s="6">
        <v>0.0018298611111111085</v>
      </c>
      <c r="E45" s="6">
        <v>0.0018865740740740726</v>
      </c>
    </row>
    <row r="46" spans="1:5" ht="12.75" customHeight="1">
      <c r="A46" s="5">
        <v>31</v>
      </c>
      <c r="B46" s="6">
        <v>0.0017245370370370322</v>
      </c>
      <c r="C46" s="6">
        <v>0.0017731481481481444</v>
      </c>
      <c r="D46" s="6">
        <v>0.0018379629629629605</v>
      </c>
      <c r="E46" s="6">
        <v>0.0018946759259259247</v>
      </c>
    </row>
    <row r="47" spans="1:5" ht="12.75" customHeight="1">
      <c r="A47" s="5">
        <v>30</v>
      </c>
      <c r="B47" s="6">
        <v>0.0017326388888888843</v>
      </c>
      <c r="C47" s="6">
        <v>0.0017812499999999964</v>
      </c>
      <c r="D47" s="6">
        <v>0.0018460648148148125</v>
      </c>
      <c r="E47" s="6">
        <v>0.0019027777777777767</v>
      </c>
    </row>
    <row r="48" spans="1:5" ht="12.75" customHeight="1">
      <c r="A48" s="5">
        <v>29</v>
      </c>
      <c r="B48" s="6">
        <v>0.0017407407407407363</v>
      </c>
      <c r="C48" s="6">
        <v>0.0017893518518518484</v>
      </c>
      <c r="D48" s="6">
        <v>0.0018541666666666646</v>
      </c>
      <c r="E48" s="6">
        <v>0.0019108796296296287</v>
      </c>
    </row>
    <row r="49" spans="1:5" ht="12.75" customHeight="1">
      <c r="A49" s="5">
        <v>28</v>
      </c>
      <c r="B49" s="6">
        <v>0.0017488425925925883</v>
      </c>
      <c r="C49" s="6">
        <v>0.0017974537037037004</v>
      </c>
      <c r="D49" s="6">
        <v>0.0018622685185185166</v>
      </c>
      <c r="E49" s="6">
        <v>0.0019189814814814807</v>
      </c>
    </row>
    <row r="50" spans="1:5" ht="12.75" customHeight="1">
      <c r="A50" s="5">
        <v>27</v>
      </c>
      <c r="B50" s="6">
        <v>0.0017569444444444403</v>
      </c>
      <c r="C50" s="6">
        <v>0.0018055555555555524</v>
      </c>
      <c r="D50" s="6">
        <v>0.0018703703703703686</v>
      </c>
      <c r="E50" s="6">
        <v>0.0019270833333333327</v>
      </c>
    </row>
    <row r="51" spans="1:5" ht="12.75" customHeight="1">
      <c r="A51" s="5">
        <v>26</v>
      </c>
      <c r="B51" s="6">
        <v>0.0017650462962962923</v>
      </c>
      <c r="C51" s="6">
        <v>0.0018136574074074045</v>
      </c>
      <c r="D51" s="6">
        <v>0.0018784722222222206</v>
      </c>
      <c r="E51" s="6">
        <v>0.0019351851851851848</v>
      </c>
    </row>
    <row r="52" spans="1:5" ht="12.75" customHeight="1">
      <c r="A52" s="5">
        <v>25</v>
      </c>
      <c r="B52" s="6">
        <v>0.0017731481481481444</v>
      </c>
      <c r="C52" s="6">
        <v>0.0018217592592592565</v>
      </c>
      <c r="D52" s="6">
        <v>0.0018865740740740726</v>
      </c>
      <c r="E52" s="6">
        <v>0.0019432870370370368</v>
      </c>
    </row>
    <row r="53" spans="1:5" ht="12.75" customHeight="1">
      <c r="A53" s="5">
        <v>24</v>
      </c>
      <c r="B53" s="6">
        <v>0.0017812499999999964</v>
      </c>
      <c r="C53" s="6">
        <v>0.0018298611111111085</v>
      </c>
      <c r="D53" s="6">
        <v>0.0018946759259259247</v>
      </c>
      <c r="E53" s="6">
        <v>0.0019513888888888888</v>
      </c>
    </row>
    <row r="54" spans="1:5" ht="12.75" customHeight="1">
      <c r="A54" s="5">
        <v>23</v>
      </c>
      <c r="B54" s="6">
        <v>0.0017893518518518484</v>
      </c>
      <c r="C54" s="6">
        <v>0.0018379629629629605</v>
      </c>
      <c r="D54" s="6">
        <v>0.0019027777777777767</v>
      </c>
      <c r="E54" s="6">
        <v>0.001959490740740741</v>
      </c>
    </row>
    <row r="55" spans="1:5" ht="12.75" customHeight="1">
      <c r="A55" s="5">
        <v>22</v>
      </c>
      <c r="B55" s="6">
        <v>0.0017974537037037004</v>
      </c>
      <c r="C55" s="6">
        <v>0.0018460648148148125</v>
      </c>
      <c r="D55" s="6">
        <v>0.0019108796296296287</v>
      </c>
      <c r="E55" s="6">
        <v>0.001967592592592593</v>
      </c>
    </row>
    <row r="56" spans="1:5" ht="12.75" customHeight="1">
      <c r="A56" s="5">
        <v>21</v>
      </c>
      <c r="B56" s="6">
        <v>0.0018055555555555524</v>
      </c>
      <c r="C56" s="6">
        <v>0.0018541666666666646</v>
      </c>
      <c r="D56" s="6">
        <v>0.0019189814814814807</v>
      </c>
      <c r="E56" s="6">
        <v>0.001975694444444445</v>
      </c>
    </row>
    <row r="57" spans="1:5" ht="12.75" customHeight="1">
      <c r="A57" s="5">
        <v>20</v>
      </c>
      <c r="B57" s="6">
        <v>0.0018136574074074045</v>
      </c>
      <c r="C57" s="6">
        <v>0.0018622685185185166</v>
      </c>
      <c r="D57" s="6">
        <v>0.0019270833333333327</v>
      </c>
      <c r="E57" s="6">
        <v>0.001983796296296297</v>
      </c>
    </row>
    <row r="58" spans="1:5" ht="12.75" customHeight="1">
      <c r="A58" s="5">
        <v>19</v>
      </c>
      <c r="B58" s="6">
        <v>0.0018217592592592565</v>
      </c>
      <c r="C58" s="6">
        <v>0.0018703703703703686</v>
      </c>
      <c r="D58" s="6">
        <v>0.0019351851851851848</v>
      </c>
      <c r="E58" s="6">
        <v>0.001991898148148149</v>
      </c>
    </row>
    <row r="59" spans="1:5" ht="12.75" customHeight="1">
      <c r="A59" s="5">
        <v>18</v>
      </c>
      <c r="B59" s="6">
        <v>0.0018298611111111085</v>
      </c>
      <c r="C59" s="6">
        <v>0.0018784722222222206</v>
      </c>
      <c r="D59" s="6">
        <v>0.0019432870370370368</v>
      </c>
      <c r="E59" s="6">
        <v>0.002000000000000001</v>
      </c>
    </row>
    <row r="60" spans="1:5" ht="12.75" customHeight="1">
      <c r="A60" s="5">
        <v>17</v>
      </c>
      <c r="B60" s="6">
        <v>0.0018379629629629605</v>
      </c>
      <c r="C60" s="6">
        <v>0.0018865740740740726</v>
      </c>
      <c r="D60" s="6">
        <v>0.0019513888888888888</v>
      </c>
      <c r="E60" s="6">
        <v>0.002008101851851853</v>
      </c>
    </row>
    <row r="61" spans="1:5" ht="12.75" customHeight="1">
      <c r="A61" s="5">
        <v>16</v>
      </c>
      <c r="B61" s="6">
        <v>0.0018460648148148125</v>
      </c>
      <c r="C61" s="6">
        <v>0.0018946759259259247</v>
      </c>
      <c r="D61" s="6">
        <v>0.001959490740740741</v>
      </c>
      <c r="E61" s="6">
        <v>0.002016203703703705</v>
      </c>
    </row>
    <row r="62" spans="1:5" ht="12.75" customHeight="1">
      <c r="A62" s="5">
        <v>15</v>
      </c>
      <c r="B62" s="6">
        <v>0.0018541666666666646</v>
      </c>
      <c r="C62" s="6">
        <v>0.0019027777777777767</v>
      </c>
      <c r="D62" s="6">
        <v>0.001967592592592593</v>
      </c>
      <c r="E62" s="6">
        <v>0.002024305555555557</v>
      </c>
    </row>
    <row r="63" spans="1:5" ht="12.75" customHeight="1">
      <c r="A63" s="5">
        <v>14</v>
      </c>
      <c r="B63" s="6">
        <v>0.0018622685185185166</v>
      </c>
      <c r="C63" s="6">
        <v>0.0019108796296296287</v>
      </c>
      <c r="D63" s="6">
        <v>0.001975694444444445</v>
      </c>
      <c r="E63" s="6">
        <v>0.002032407407407409</v>
      </c>
    </row>
    <row r="64" spans="1:5" ht="12.75" customHeight="1">
      <c r="A64" s="5">
        <v>13</v>
      </c>
      <c r="B64" s="6">
        <v>0.0018703703703703686</v>
      </c>
      <c r="C64" s="6">
        <v>0.0019189814814814807</v>
      </c>
      <c r="D64" s="6">
        <v>0.001983796296296297</v>
      </c>
      <c r="E64" s="6">
        <v>0.002040509259259261</v>
      </c>
    </row>
    <row r="65" spans="1:5" ht="12.75" customHeight="1">
      <c r="A65" s="5">
        <v>12</v>
      </c>
      <c r="B65" s="6">
        <v>0.0018784722222222206</v>
      </c>
      <c r="C65" s="6">
        <v>0.0019270833333333327</v>
      </c>
      <c r="D65" s="6">
        <v>0.001991898148148149</v>
      </c>
      <c r="E65" s="6">
        <v>0.002048611111111113</v>
      </c>
    </row>
    <row r="66" spans="1:5" ht="12.75" customHeight="1">
      <c r="A66" s="5">
        <v>11</v>
      </c>
      <c r="B66" s="6">
        <v>0.0018865740740740726</v>
      </c>
      <c r="C66" s="6">
        <v>0.0019351851851851848</v>
      </c>
      <c r="D66" s="6">
        <v>0.002000000000000001</v>
      </c>
      <c r="E66" s="6">
        <v>0.002056712962962965</v>
      </c>
    </row>
    <row r="67" spans="1:5" ht="12.75" customHeight="1">
      <c r="A67" s="5">
        <v>10</v>
      </c>
      <c r="B67" s="6">
        <v>0.0018946759259259247</v>
      </c>
      <c r="C67" s="6">
        <v>0.0019432870370370368</v>
      </c>
      <c r="D67" s="6">
        <v>0.002008101851851853</v>
      </c>
      <c r="E67" s="6">
        <v>0.002064814814814817</v>
      </c>
    </row>
    <row r="68" spans="1:5" ht="12.75" customHeight="1">
      <c r="A68" s="5">
        <v>9</v>
      </c>
      <c r="B68" s="6">
        <v>0.0019027777777777767</v>
      </c>
      <c r="C68" s="6">
        <v>0.0019513888888888888</v>
      </c>
      <c r="D68" s="6">
        <v>0.002016203703703705</v>
      </c>
      <c r="E68" s="6">
        <v>0.002072916666666669</v>
      </c>
    </row>
    <row r="69" spans="1:5" ht="12.75" customHeight="1">
      <c r="A69" s="5">
        <v>8</v>
      </c>
      <c r="B69" s="6">
        <v>0.0019108796296296287</v>
      </c>
      <c r="C69" s="6">
        <v>0.001959490740740741</v>
      </c>
      <c r="D69" s="6">
        <v>0.002024305555555557</v>
      </c>
      <c r="E69" s="6">
        <v>0.002081018518518521</v>
      </c>
    </row>
    <row r="70" spans="1:5" ht="12.75" customHeight="1">
      <c r="A70" s="5">
        <v>7</v>
      </c>
      <c r="B70" s="6">
        <v>0.0019189814814814807</v>
      </c>
      <c r="C70" s="6">
        <v>0.001967592592592593</v>
      </c>
      <c r="D70" s="6">
        <v>0.002032407407407409</v>
      </c>
      <c r="E70" s="6">
        <v>0.002089120370370373</v>
      </c>
    </row>
    <row r="71" spans="1:5" ht="12.75" customHeight="1">
      <c r="A71" s="5">
        <v>6</v>
      </c>
      <c r="B71" s="6">
        <v>0.0019270833333333327</v>
      </c>
      <c r="C71" s="6">
        <v>0.001975694444444445</v>
      </c>
      <c r="D71" s="6">
        <v>0.002040509259259261</v>
      </c>
      <c r="E71" s="6">
        <v>0.002097222222222225</v>
      </c>
    </row>
    <row r="72" spans="1:5" ht="12.75" customHeight="1">
      <c r="A72" s="5">
        <v>5</v>
      </c>
      <c r="B72" s="6">
        <v>0.0019351851851851848</v>
      </c>
      <c r="C72" s="6">
        <v>0.001983796296296297</v>
      </c>
      <c r="D72" s="6">
        <v>0.002048611111111113</v>
      </c>
      <c r="E72" s="6">
        <v>0.002105324074074077</v>
      </c>
    </row>
    <row r="73" spans="1:5" ht="12.75" customHeight="1">
      <c r="A73" s="5">
        <v>4</v>
      </c>
      <c r="B73" s="6">
        <v>0.0019432870370370368</v>
      </c>
      <c r="C73" s="6">
        <v>0.001991898148148149</v>
      </c>
      <c r="D73" s="6">
        <v>0.002056712962962965</v>
      </c>
      <c r="E73" s="6">
        <v>0.002113425925925929</v>
      </c>
    </row>
    <row r="74" spans="1:5" ht="12.75" customHeight="1">
      <c r="A74" s="5">
        <v>3</v>
      </c>
      <c r="B74" s="6">
        <v>0.0019513888888888888</v>
      </c>
      <c r="C74" s="6">
        <v>0.002000000000000001</v>
      </c>
      <c r="D74" s="6">
        <v>0.002064814814814817</v>
      </c>
      <c r="E74" s="6">
        <v>0.002121527777777781</v>
      </c>
    </row>
    <row r="75" spans="1:5" ht="12.75" customHeight="1">
      <c r="A75" s="5">
        <v>2</v>
      </c>
      <c r="B75" s="6">
        <v>0.001959490740740741</v>
      </c>
      <c r="C75" s="6">
        <v>0.002008101851851853</v>
      </c>
      <c r="D75" s="6">
        <v>0.002072916666666669</v>
      </c>
      <c r="E75" s="6">
        <v>0.0021296296296296332</v>
      </c>
    </row>
    <row r="76" spans="1:5" ht="12.75" customHeight="1">
      <c r="A76" s="5">
        <v>1</v>
      </c>
      <c r="B76" s="6">
        <v>0.001967592592592593</v>
      </c>
      <c r="C76" s="6">
        <v>0.002016203703703705</v>
      </c>
      <c r="D76" s="6">
        <v>0.002081018518518521</v>
      </c>
      <c r="E76" s="6">
        <v>0.0021377314814814852</v>
      </c>
    </row>
    <row r="77" ht="12.75" customHeight="1">
      <c r="B77" s="15"/>
    </row>
    <row r="78" ht="12.75" customHeight="1">
      <c r="B78" s="15"/>
    </row>
    <row r="79" ht="12.75" customHeight="1">
      <c r="B79" s="15"/>
    </row>
    <row r="80" ht="12.75" customHeight="1">
      <c r="B80" s="15"/>
    </row>
    <row r="81" ht="12.75" customHeight="1">
      <c r="B81" s="15"/>
    </row>
    <row r="82" ht="12.75" customHeight="1">
      <c r="B82" s="15"/>
    </row>
    <row r="83" ht="12.75" customHeight="1">
      <c r="B83" s="15"/>
    </row>
    <row r="84" ht="12.75" customHeight="1">
      <c r="B84" s="15"/>
    </row>
    <row r="85" ht="12.75" customHeight="1">
      <c r="B85" s="15"/>
    </row>
    <row r="86" ht="12.75" customHeight="1">
      <c r="B86" s="15"/>
    </row>
    <row r="87" ht="12.75" customHeight="1">
      <c r="B87" s="15"/>
    </row>
    <row r="88" ht="12.75" customHeight="1">
      <c r="B88" s="15"/>
    </row>
    <row r="89" ht="12.75" customHeight="1">
      <c r="B89" s="15"/>
    </row>
    <row r="90" ht="12.75" customHeight="1">
      <c r="B90" s="15"/>
    </row>
    <row r="91" ht="12.75" customHeight="1">
      <c r="B91" s="15"/>
    </row>
    <row r="92" ht="12.75" customHeight="1">
      <c r="B92" s="15"/>
    </row>
    <row r="93" ht="12.75" customHeight="1">
      <c r="B93" s="15"/>
    </row>
    <row r="94" ht="12.75" customHeight="1">
      <c r="B94" s="15"/>
    </row>
    <row r="95" ht="12.75" customHeight="1">
      <c r="B95" s="15"/>
    </row>
    <row r="96" ht="12.75" customHeight="1">
      <c r="B96" s="15"/>
    </row>
    <row r="97" ht="12.75" customHeight="1"/>
    <row r="98" ht="12.75" customHeight="1"/>
  </sheetData>
  <sheetProtection selectLockedCells="1" selectUnlockedCells="1"/>
  <printOptions/>
  <pageMargins left="0.7875" right="0.7875" top="0.9840277777777777" bottom="0.7875" header="0.5118055555555555" footer="0.5118055555555555"/>
  <pageSetup horizontalDpi="300" verticalDpi="300" orientation="portrait" paperSize="9" r:id="rId1"/>
  <headerFooter alignWithMargins="0">
    <oddHeader>&amp;LObecné testy SCM&amp;C&amp;"Arial,tučné"&amp;12Běh 800m dívky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16.140625" style="0" customWidth="1"/>
    <col min="2" max="5" width="9.421875" style="0" customWidth="1"/>
  </cols>
  <sheetData>
    <row r="1" spans="1:5" s="8" customFormat="1" ht="12.75" customHeight="1" thickBot="1">
      <c r="A1" s="7" t="s">
        <v>0</v>
      </c>
      <c r="B1" s="3">
        <v>2005</v>
      </c>
      <c r="C1" s="3">
        <v>2006</v>
      </c>
      <c r="D1" s="3">
        <v>2007</v>
      </c>
      <c r="E1" s="3">
        <v>2008</v>
      </c>
    </row>
    <row r="2" spans="1:5" ht="12.75" customHeight="1">
      <c r="A2" s="5">
        <v>90</v>
      </c>
      <c r="B2" s="6">
        <v>0.0007328371527777731</v>
      </c>
      <c r="C2" s="6">
        <v>0.000771796874999996</v>
      </c>
      <c r="D2" s="6">
        <v>0.0008118159722222191</v>
      </c>
      <c r="E2" s="6">
        <v>0.0008478331597222199</v>
      </c>
    </row>
    <row r="3" spans="1:5" ht="12.75" customHeight="1">
      <c r="A3" s="5">
        <v>89</v>
      </c>
      <c r="B3" s="6">
        <v>0.0007397815972222175</v>
      </c>
      <c r="C3" s="6">
        <v>0.0007757987847222184</v>
      </c>
      <c r="D3" s="6">
        <v>0.0008158178819444413</v>
      </c>
      <c r="E3" s="6">
        <v>0.0008518350694444422</v>
      </c>
    </row>
    <row r="4" spans="1:5" ht="12.75" customHeight="1">
      <c r="A4" s="5">
        <v>88</v>
      </c>
      <c r="B4" s="6">
        <v>0.0007437835069444399</v>
      </c>
      <c r="C4" s="6">
        <v>0.0007798006944444407</v>
      </c>
      <c r="D4" s="6">
        <v>0.0008198197916666637</v>
      </c>
      <c r="E4" s="6">
        <v>0.0008558369791666645</v>
      </c>
    </row>
    <row r="5" spans="1:5" ht="12.75" customHeight="1">
      <c r="A5" s="5">
        <v>87</v>
      </c>
      <c r="B5" s="6">
        <v>0.000747785416666662</v>
      </c>
      <c r="C5" s="6">
        <v>0.0007838026041666629</v>
      </c>
      <c r="D5" s="6">
        <v>0.0008238217013888861</v>
      </c>
      <c r="E5" s="6">
        <v>0.0008598388888888867</v>
      </c>
    </row>
    <row r="6" spans="1:5" ht="12.75" customHeight="1">
      <c r="A6" s="5">
        <v>86</v>
      </c>
      <c r="B6" s="6">
        <v>0.0007517873263888844</v>
      </c>
      <c r="C6" s="6">
        <v>0.0007878045138888852</v>
      </c>
      <c r="D6" s="6">
        <v>0.0008278236111111083</v>
      </c>
      <c r="E6" s="6">
        <v>0.000863840798611109</v>
      </c>
    </row>
    <row r="7" spans="1:5" ht="12.75" customHeight="1">
      <c r="A7" s="5">
        <v>85</v>
      </c>
      <c r="B7" s="6">
        <v>0.0007557892361111068</v>
      </c>
      <c r="C7" s="6">
        <v>0.0007918064236111076</v>
      </c>
      <c r="D7" s="6">
        <v>0.0008318255208333307</v>
      </c>
      <c r="E7" s="6">
        <v>0.0008678427083333314</v>
      </c>
    </row>
    <row r="8" spans="1:5" ht="12.75" customHeight="1">
      <c r="A8" s="5">
        <v>84</v>
      </c>
      <c r="B8" s="6">
        <v>0.000759791145833329</v>
      </c>
      <c r="C8" s="6">
        <v>0.0007958083333333299</v>
      </c>
      <c r="D8" s="6">
        <v>0.0008358274305555529</v>
      </c>
      <c r="E8" s="6">
        <v>0.0008718446180555537</v>
      </c>
    </row>
    <row r="9" spans="1:5" ht="12.75" customHeight="1">
      <c r="A9" s="5">
        <v>83</v>
      </c>
      <c r="B9" s="6">
        <v>0.0007637930555555514</v>
      </c>
      <c r="C9" s="6">
        <v>0.0007998102430555522</v>
      </c>
      <c r="D9" s="6">
        <v>0.0008398293402777752</v>
      </c>
      <c r="E9" s="6">
        <v>0.000875846527777776</v>
      </c>
    </row>
    <row r="10" spans="1:5" ht="12.75" customHeight="1">
      <c r="A10" s="5">
        <v>82</v>
      </c>
      <c r="B10" s="6">
        <v>0.0007677949652777738</v>
      </c>
      <c r="C10" s="6">
        <v>0.0008038121527777746</v>
      </c>
      <c r="D10" s="6">
        <v>0.0008438312499999976</v>
      </c>
      <c r="E10" s="6">
        <v>0.0008798484374999984</v>
      </c>
    </row>
    <row r="11" spans="1:5" ht="12.75" customHeight="1">
      <c r="A11" s="5">
        <v>81</v>
      </c>
      <c r="B11" s="6">
        <v>0.000771796874999996</v>
      </c>
      <c r="C11" s="6">
        <v>0.0008078140624999968</v>
      </c>
      <c r="D11" s="6">
        <v>0.0008478331597222199</v>
      </c>
      <c r="E11" s="6">
        <v>0.0008838503472222205</v>
      </c>
    </row>
    <row r="12" spans="1:5" ht="12.75" customHeight="1">
      <c r="A12" s="5">
        <v>80</v>
      </c>
      <c r="B12" s="6">
        <v>0.0007757987847222184</v>
      </c>
      <c r="C12" s="6">
        <v>0.0008118159722222191</v>
      </c>
      <c r="D12" s="6">
        <v>0.0008518350694444422</v>
      </c>
      <c r="E12" s="6">
        <v>0.0008878522569444429</v>
      </c>
    </row>
    <row r="13" spans="1:5" ht="12.75" customHeight="1">
      <c r="A13" s="5">
        <v>79</v>
      </c>
      <c r="B13" s="6">
        <v>0.0007798006944444407</v>
      </c>
      <c r="C13" s="6">
        <v>0.0008158178819444413</v>
      </c>
      <c r="D13" s="6">
        <v>0.0008558369791666645</v>
      </c>
      <c r="E13" s="6">
        <v>0.0008918541666666653</v>
      </c>
    </row>
    <row r="14" spans="1:5" ht="12.75" customHeight="1">
      <c r="A14" s="5">
        <v>78</v>
      </c>
      <c r="B14" s="6">
        <v>0.0007838026041666629</v>
      </c>
      <c r="C14" s="6">
        <v>0.0008198197916666637</v>
      </c>
      <c r="D14" s="6">
        <v>0.0008598388888888867</v>
      </c>
      <c r="E14" s="6">
        <v>0.0008958560763888875</v>
      </c>
    </row>
    <row r="15" spans="1:5" ht="12.75" customHeight="1">
      <c r="A15" s="5">
        <v>77</v>
      </c>
      <c r="B15" s="6">
        <v>0.0007878045138888852</v>
      </c>
      <c r="C15" s="6">
        <v>0.0008238217013888861</v>
      </c>
      <c r="D15" s="6">
        <v>0.000863840798611109</v>
      </c>
      <c r="E15" s="6">
        <v>0.0008998579861111099</v>
      </c>
    </row>
    <row r="16" spans="1:5" ht="12.75" customHeight="1">
      <c r="A16" s="5">
        <v>76</v>
      </c>
      <c r="B16" s="6">
        <v>0.0007918064236111076</v>
      </c>
      <c r="C16" s="6">
        <v>0.0008278236111111083</v>
      </c>
      <c r="D16" s="6">
        <v>0.0008678427083333314</v>
      </c>
      <c r="E16" s="6">
        <v>0.0009038598958333321</v>
      </c>
    </row>
    <row r="17" spans="1:5" ht="12.75" customHeight="1">
      <c r="A17" s="5">
        <v>75</v>
      </c>
      <c r="B17" s="6">
        <v>0.0007958083333333299</v>
      </c>
      <c r="C17" s="6">
        <v>0.0008318255208333307</v>
      </c>
      <c r="D17" s="6">
        <v>0.0008718446180555537</v>
      </c>
      <c r="E17" s="6">
        <v>0.0009078618055555545</v>
      </c>
    </row>
    <row r="18" spans="1:5" ht="12.75" customHeight="1">
      <c r="A18" s="5">
        <v>74</v>
      </c>
      <c r="B18" s="6">
        <v>0.0007998102430555522</v>
      </c>
      <c r="C18" s="6">
        <v>0.0008358274305555529</v>
      </c>
      <c r="D18" s="6">
        <v>0.000875846527777776</v>
      </c>
      <c r="E18" s="6">
        <v>0.0009118637152777767</v>
      </c>
    </row>
    <row r="19" spans="1:5" ht="12.75" customHeight="1">
      <c r="A19" s="5">
        <v>73</v>
      </c>
      <c r="B19" s="6">
        <v>0.0008038121527777746</v>
      </c>
      <c r="C19" s="6">
        <v>0.0008398293402777752</v>
      </c>
      <c r="D19" s="6">
        <v>0.0008798484374999984</v>
      </c>
      <c r="E19" s="6">
        <v>0.000915865624999999</v>
      </c>
    </row>
    <row r="20" spans="1:5" ht="12.75" customHeight="1">
      <c r="A20" s="5">
        <v>72</v>
      </c>
      <c r="B20" s="6">
        <v>0.0008078140624999968</v>
      </c>
      <c r="C20" s="6">
        <v>0.0008438312499999976</v>
      </c>
      <c r="D20" s="6">
        <v>0.0008838503472222205</v>
      </c>
      <c r="E20" s="6">
        <v>0.0009198675347222214</v>
      </c>
    </row>
    <row r="21" spans="1:5" ht="12.75" customHeight="1">
      <c r="A21" s="5">
        <v>71</v>
      </c>
      <c r="B21" s="6">
        <v>0.0008118159722222191</v>
      </c>
      <c r="C21" s="6">
        <v>0.0008478331597222199</v>
      </c>
      <c r="D21" s="6">
        <v>0.0008878522569444429</v>
      </c>
      <c r="E21" s="6">
        <v>0.0009238694444444437</v>
      </c>
    </row>
    <row r="22" spans="1:5" ht="12.75" customHeight="1">
      <c r="A22" s="5">
        <v>70</v>
      </c>
      <c r="B22" s="6">
        <v>0.0008158178819444413</v>
      </c>
      <c r="C22" s="6">
        <v>0.0008518350694444422</v>
      </c>
      <c r="D22" s="6">
        <v>0.0008918541666666653</v>
      </c>
      <c r="E22" s="6">
        <v>0.000927871354166666</v>
      </c>
    </row>
    <row r="23" spans="1:5" ht="12.75" customHeight="1">
      <c r="A23" s="5">
        <v>69</v>
      </c>
      <c r="B23" s="6">
        <v>0.0008198197916666637</v>
      </c>
      <c r="C23" s="6">
        <v>0.0008558369791666645</v>
      </c>
      <c r="D23" s="6">
        <v>0.0008958560763888875</v>
      </c>
      <c r="E23" s="6">
        <v>0.0009318732638888883</v>
      </c>
    </row>
    <row r="24" spans="1:5" ht="12.75" customHeight="1">
      <c r="A24" s="5">
        <v>68</v>
      </c>
      <c r="B24" s="6">
        <v>0.0008238217013888861</v>
      </c>
      <c r="C24" s="6">
        <v>0.0008598388888888867</v>
      </c>
      <c r="D24" s="6">
        <v>0.0008998579861111099</v>
      </c>
      <c r="E24" s="6">
        <v>0.0009358751736111105</v>
      </c>
    </row>
    <row r="25" spans="1:5" ht="12.75" customHeight="1">
      <c r="A25" s="5">
        <v>67</v>
      </c>
      <c r="B25" s="6">
        <v>0.0008278236111111083</v>
      </c>
      <c r="C25" s="6">
        <v>0.000863840798611109</v>
      </c>
      <c r="D25" s="6">
        <v>0.0009038598958333321</v>
      </c>
      <c r="E25" s="6">
        <v>0.0009398770833333328</v>
      </c>
    </row>
    <row r="26" spans="1:5" s="9" customFormat="1" ht="12.75" customHeight="1">
      <c r="A26" s="5">
        <v>66</v>
      </c>
      <c r="B26" s="6">
        <v>0.0008318255208333307</v>
      </c>
      <c r="C26" s="6">
        <v>0.0008678427083333314</v>
      </c>
      <c r="D26" s="6">
        <v>0.0009078618055555545</v>
      </c>
      <c r="E26" s="6">
        <v>0.0009438789930555552</v>
      </c>
    </row>
    <row r="27" spans="1:5" ht="12.75" customHeight="1">
      <c r="A27" s="5">
        <v>65</v>
      </c>
      <c r="B27" s="6">
        <v>0.0008358274305555529</v>
      </c>
      <c r="C27" s="6">
        <v>0.0008718446180555537</v>
      </c>
      <c r="D27" s="6">
        <v>0.0009118637152777767</v>
      </c>
      <c r="E27" s="6">
        <v>0.0009478809027777775</v>
      </c>
    </row>
    <row r="28" spans="1:5" ht="12.75" customHeight="1">
      <c r="A28" s="5">
        <v>64</v>
      </c>
      <c r="B28" s="6">
        <v>0.0008398293402777752</v>
      </c>
      <c r="C28" s="6">
        <v>0.000875846527777776</v>
      </c>
      <c r="D28" s="6">
        <v>0.000915865624999999</v>
      </c>
      <c r="E28" s="6">
        <v>0.0009518828124999998</v>
      </c>
    </row>
    <row r="29" spans="1:5" ht="12.75" customHeight="1">
      <c r="A29" s="5">
        <v>63</v>
      </c>
      <c r="B29" s="6">
        <v>0.0008438312499999976</v>
      </c>
      <c r="C29" s="6">
        <v>0.0008798484374999984</v>
      </c>
      <c r="D29" s="6">
        <v>0.0009198675347222214</v>
      </c>
      <c r="E29" s="6">
        <v>0.0009558847222222222</v>
      </c>
    </row>
    <row r="30" spans="1:5" ht="12.75" customHeight="1">
      <c r="A30" s="5">
        <v>62</v>
      </c>
      <c r="B30" s="6">
        <v>0.0008478331597222199</v>
      </c>
      <c r="C30" s="6">
        <v>0.0008838503472222205</v>
      </c>
      <c r="D30" s="6">
        <v>0.0009238694444444437</v>
      </c>
      <c r="E30" s="6">
        <v>0.0009598866319444443</v>
      </c>
    </row>
    <row r="31" spans="1:5" ht="12.75" customHeight="1">
      <c r="A31" s="5">
        <v>61</v>
      </c>
      <c r="B31" s="6">
        <v>0.0008518350694444422</v>
      </c>
      <c r="C31" s="6">
        <v>0.0008878522569444429</v>
      </c>
      <c r="D31" s="6">
        <v>0.000927871354166666</v>
      </c>
      <c r="E31" s="6">
        <v>0.0009638885416666667</v>
      </c>
    </row>
    <row r="32" spans="1:5" ht="12.75" customHeight="1">
      <c r="A32" s="5">
        <v>60</v>
      </c>
      <c r="B32" s="6">
        <v>0.0008558369791666645</v>
      </c>
      <c r="C32" s="6">
        <v>0.0008918541666666653</v>
      </c>
      <c r="D32" s="6">
        <v>0.0009318732638888883</v>
      </c>
      <c r="E32" s="6">
        <v>0.000967890451388889</v>
      </c>
    </row>
    <row r="33" spans="1:5" ht="12.75" customHeight="1">
      <c r="A33" s="5">
        <v>59</v>
      </c>
      <c r="B33" s="6">
        <v>0.0008598388888888867</v>
      </c>
      <c r="C33" s="6">
        <v>0.0008958560763888875</v>
      </c>
      <c r="D33" s="6">
        <v>0.0009358751736111105</v>
      </c>
      <c r="E33" s="6">
        <v>0.0009718923611111113</v>
      </c>
    </row>
    <row r="34" spans="1:5" ht="12.75" customHeight="1">
      <c r="A34" s="5">
        <v>58</v>
      </c>
      <c r="B34" s="6">
        <v>0.000863840798611109</v>
      </c>
      <c r="C34" s="6">
        <v>0.0008998579861111099</v>
      </c>
      <c r="D34" s="6">
        <v>0.0009398770833333328</v>
      </c>
      <c r="E34" s="6">
        <v>0.0009758942708333337</v>
      </c>
    </row>
    <row r="35" spans="1:5" ht="12.75" customHeight="1">
      <c r="A35" s="5">
        <v>57</v>
      </c>
      <c r="B35" s="6">
        <v>0.0008678427083333314</v>
      </c>
      <c r="C35" s="6">
        <v>0.0009038598958333321</v>
      </c>
      <c r="D35" s="6">
        <v>0.0009438789930555552</v>
      </c>
      <c r="E35" s="6">
        <v>0.000979896180555556</v>
      </c>
    </row>
    <row r="36" spans="1:5" ht="12.75" customHeight="1">
      <c r="A36" s="5">
        <v>56</v>
      </c>
      <c r="B36" s="6">
        <v>0.0008718446180555537</v>
      </c>
      <c r="C36" s="6">
        <v>0.0009078618055555545</v>
      </c>
      <c r="D36" s="6">
        <v>0.0009478809027777775</v>
      </c>
      <c r="E36" s="6">
        <v>0.0009838980902777783</v>
      </c>
    </row>
    <row r="37" spans="1:5" ht="12.75" customHeight="1">
      <c r="A37" s="5">
        <v>55</v>
      </c>
      <c r="B37" s="6">
        <v>0.000875846527777776</v>
      </c>
      <c r="C37" s="6">
        <v>0.0009118637152777767</v>
      </c>
      <c r="D37" s="6">
        <v>0.0009518828124999998</v>
      </c>
      <c r="E37" s="6">
        <v>0.0009879000000000005</v>
      </c>
    </row>
    <row r="38" spans="1:5" ht="12.75" customHeight="1">
      <c r="A38" s="5">
        <v>54</v>
      </c>
      <c r="B38" s="6">
        <v>0.0008798484374999984</v>
      </c>
      <c r="C38" s="6">
        <v>0.000915865624999999</v>
      </c>
      <c r="D38" s="6">
        <v>0.0009558847222222222</v>
      </c>
      <c r="E38" s="6">
        <v>0.0009919019097222228</v>
      </c>
    </row>
    <row r="39" spans="1:5" ht="12.75" customHeight="1">
      <c r="A39" s="5">
        <v>53</v>
      </c>
      <c r="B39" s="6">
        <v>0.0008838503472222205</v>
      </c>
      <c r="C39" s="6">
        <v>0.0009198675347222214</v>
      </c>
      <c r="D39" s="6">
        <v>0.0009598866319444443</v>
      </c>
      <c r="E39" s="6">
        <v>0.0009959038194444453</v>
      </c>
    </row>
    <row r="40" spans="1:5" ht="12.75" customHeight="1">
      <c r="A40" s="5">
        <v>52</v>
      </c>
      <c r="B40" s="6">
        <v>0.0008878522569444429</v>
      </c>
      <c r="C40" s="6">
        <v>0.0009238694444444437</v>
      </c>
      <c r="D40" s="6">
        <v>0.0009638885416666667</v>
      </c>
      <c r="E40" s="6">
        <v>0.0009999057291666675</v>
      </c>
    </row>
    <row r="41" spans="1:5" ht="12.75" customHeight="1">
      <c r="A41" s="5">
        <v>51</v>
      </c>
      <c r="B41" s="6">
        <v>0.0008918541666666653</v>
      </c>
      <c r="C41" s="6">
        <v>0.000927871354166666</v>
      </c>
      <c r="D41" s="6">
        <v>0.000967890451388889</v>
      </c>
      <c r="E41" s="6">
        <v>0.0010039076388888898</v>
      </c>
    </row>
    <row r="42" spans="1:5" ht="12.75" customHeight="1">
      <c r="A42" s="5">
        <v>50</v>
      </c>
      <c r="B42" s="6">
        <v>0.0008958560763888875</v>
      </c>
      <c r="C42" s="6">
        <v>0.0009318732638888883</v>
      </c>
      <c r="D42" s="6">
        <v>0.0009718923611111113</v>
      </c>
      <c r="E42" s="6">
        <v>0.0010079095486111122</v>
      </c>
    </row>
    <row r="43" spans="1:5" ht="12.75" customHeight="1">
      <c r="A43" s="5">
        <v>49</v>
      </c>
      <c r="B43" s="6">
        <v>0.0008998579861111099</v>
      </c>
      <c r="C43" s="6">
        <v>0.0009358751736111105</v>
      </c>
      <c r="D43" s="6">
        <v>0.0009758942708333337</v>
      </c>
      <c r="E43" s="6">
        <v>0.0010119114583333343</v>
      </c>
    </row>
    <row r="44" spans="1:5" ht="12.75" customHeight="1">
      <c r="A44" s="5">
        <v>48</v>
      </c>
      <c r="B44" s="6">
        <v>0.0009038598958333321</v>
      </c>
      <c r="C44" s="6">
        <v>0.0009398770833333328</v>
      </c>
      <c r="D44" s="6">
        <v>0.000979896180555556</v>
      </c>
      <c r="E44" s="6">
        <v>0.0010159133680555568</v>
      </c>
    </row>
    <row r="45" spans="1:5" ht="12.75" customHeight="1">
      <c r="A45" s="5">
        <v>47</v>
      </c>
      <c r="B45" s="6">
        <v>0.0009078618055555545</v>
      </c>
      <c r="C45" s="6">
        <v>0.0009438789930555552</v>
      </c>
      <c r="D45" s="6">
        <v>0.0009838980902777783</v>
      </c>
      <c r="E45" s="6">
        <v>0.001019915277777779</v>
      </c>
    </row>
    <row r="46" spans="1:5" ht="12.75" customHeight="1">
      <c r="A46" s="5">
        <v>46</v>
      </c>
      <c r="B46" s="6">
        <v>0.0009118637152777767</v>
      </c>
      <c r="C46" s="6">
        <v>0.0009478809027777775</v>
      </c>
      <c r="D46" s="6">
        <v>0.0009879000000000005</v>
      </c>
      <c r="E46" s="6">
        <v>0.0010239171875000013</v>
      </c>
    </row>
    <row r="47" spans="1:5" ht="12.75" customHeight="1">
      <c r="A47" s="5">
        <v>45</v>
      </c>
      <c r="B47" s="6">
        <v>0.000915865624999999</v>
      </c>
      <c r="C47" s="6">
        <v>0.0009518828124999998</v>
      </c>
      <c r="D47" s="6">
        <v>0.0009919019097222228</v>
      </c>
      <c r="E47" s="6">
        <v>0.0010279190972222237</v>
      </c>
    </row>
    <row r="48" spans="1:5" ht="12.75" customHeight="1">
      <c r="A48" s="5">
        <v>44</v>
      </c>
      <c r="B48" s="6">
        <v>0.0009198675347222214</v>
      </c>
      <c r="C48" s="6">
        <v>0.0009558847222222222</v>
      </c>
      <c r="D48" s="6">
        <v>0.0009959038194444453</v>
      </c>
      <c r="E48" s="6">
        <v>0.001031921006944446</v>
      </c>
    </row>
    <row r="49" spans="1:5" ht="12.75" customHeight="1">
      <c r="A49" s="5">
        <v>43</v>
      </c>
      <c r="B49" s="6">
        <v>0.0009238694444444437</v>
      </c>
      <c r="C49" s="6">
        <v>0.0009598866319444443</v>
      </c>
      <c r="D49" s="6">
        <v>0.0009999057291666675</v>
      </c>
      <c r="E49" s="6">
        <v>0.0010359229166666682</v>
      </c>
    </row>
    <row r="50" spans="1:5" ht="12.75" customHeight="1">
      <c r="A50" s="5">
        <v>42</v>
      </c>
      <c r="B50" s="6">
        <v>0.000927871354166666</v>
      </c>
      <c r="C50" s="6">
        <v>0.0009638885416666667</v>
      </c>
      <c r="D50" s="6">
        <v>0.0010039076388888898</v>
      </c>
      <c r="E50" s="6">
        <v>0.0010399248263888905</v>
      </c>
    </row>
    <row r="51" spans="1:5" ht="12.75" customHeight="1">
      <c r="A51" s="5">
        <v>41</v>
      </c>
      <c r="B51" s="6">
        <v>0.0009318732638888883</v>
      </c>
      <c r="C51" s="6">
        <v>0.000967890451388889</v>
      </c>
      <c r="D51" s="6">
        <v>0.0010079095486111122</v>
      </c>
      <c r="E51" s="6">
        <v>0.0010439267361111127</v>
      </c>
    </row>
    <row r="52" spans="1:5" ht="12.75" customHeight="1">
      <c r="A52" s="5">
        <v>40</v>
      </c>
      <c r="B52" s="6">
        <v>0.0009358751736111105</v>
      </c>
      <c r="C52" s="6">
        <v>0.0009718923611111113</v>
      </c>
      <c r="D52" s="6">
        <v>0.0010119114583333343</v>
      </c>
      <c r="E52" s="6">
        <v>0.0010479286458333352</v>
      </c>
    </row>
    <row r="53" spans="1:5" ht="12.75" customHeight="1">
      <c r="A53" s="5">
        <v>39</v>
      </c>
      <c r="B53" s="6">
        <v>0.0009398770833333328</v>
      </c>
      <c r="C53" s="6">
        <v>0.0009758942708333337</v>
      </c>
      <c r="D53" s="6">
        <v>0.0010159133680555568</v>
      </c>
      <c r="E53" s="6">
        <v>0.0010519305555555575</v>
      </c>
    </row>
    <row r="54" spans="1:5" ht="12.75" customHeight="1">
      <c r="A54" s="5">
        <v>38</v>
      </c>
      <c r="B54" s="6">
        <v>0.0009438789930555552</v>
      </c>
      <c r="C54" s="6">
        <v>0.000979896180555556</v>
      </c>
      <c r="D54" s="6">
        <v>0.001019915277777779</v>
      </c>
      <c r="E54" s="6">
        <v>0.0010559324652777797</v>
      </c>
    </row>
    <row r="55" spans="1:5" ht="12.75" customHeight="1">
      <c r="A55" s="5">
        <v>37</v>
      </c>
      <c r="B55" s="6">
        <v>0.0009478809027777775</v>
      </c>
      <c r="C55" s="6">
        <v>0.0009838980902777783</v>
      </c>
      <c r="D55" s="6">
        <v>0.0010239171875000013</v>
      </c>
      <c r="E55" s="6">
        <v>0.0010599343750000022</v>
      </c>
    </row>
    <row r="56" spans="1:5" ht="12.75" customHeight="1">
      <c r="A56" s="5">
        <v>36</v>
      </c>
      <c r="B56" s="6">
        <v>0.0009518828124999998</v>
      </c>
      <c r="C56" s="6">
        <v>0.0009879000000000005</v>
      </c>
      <c r="D56" s="6">
        <v>0.0010279190972222237</v>
      </c>
      <c r="E56" s="6">
        <v>0.0010639362847222244</v>
      </c>
    </row>
    <row r="57" spans="1:5" ht="12.75" customHeight="1">
      <c r="A57" s="5">
        <v>35</v>
      </c>
      <c r="B57" s="6">
        <v>0.0009558847222222222</v>
      </c>
      <c r="C57" s="6">
        <v>0.0009919019097222228</v>
      </c>
      <c r="D57" s="6">
        <v>0.001031921006944446</v>
      </c>
      <c r="E57" s="6">
        <v>0.0010679381944444467</v>
      </c>
    </row>
    <row r="58" spans="1:5" ht="12.75" customHeight="1">
      <c r="A58" s="5">
        <v>34</v>
      </c>
      <c r="B58" s="6">
        <v>0.0009598866319444443</v>
      </c>
      <c r="C58" s="6">
        <v>0.0009959038194444453</v>
      </c>
      <c r="D58" s="6">
        <v>0.0010359229166666682</v>
      </c>
      <c r="E58" s="6">
        <v>0.0010719401041666692</v>
      </c>
    </row>
    <row r="59" spans="1:5" ht="12.75" customHeight="1">
      <c r="A59" s="5">
        <v>33</v>
      </c>
      <c r="B59" s="6">
        <v>0.0009638885416666667</v>
      </c>
      <c r="C59" s="6">
        <v>0.0009999057291666675</v>
      </c>
      <c r="D59" s="6">
        <v>0.0010399248263888907</v>
      </c>
      <c r="E59" s="6">
        <v>0.0010759420138888914</v>
      </c>
    </row>
    <row r="60" spans="1:5" ht="12.75" customHeight="1">
      <c r="A60" s="5">
        <v>32</v>
      </c>
      <c r="B60" s="6">
        <v>0.000967890451388889</v>
      </c>
      <c r="C60" s="6">
        <v>0.0010039076388888898</v>
      </c>
      <c r="D60" s="6">
        <v>0.001043926736111113</v>
      </c>
      <c r="E60" s="6">
        <v>0.0010799439236111137</v>
      </c>
    </row>
    <row r="61" spans="1:5" ht="12.75" customHeight="1">
      <c r="A61" s="5">
        <v>31</v>
      </c>
      <c r="B61" s="6">
        <v>0.0009718923611111113</v>
      </c>
      <c r="C61" s="6">
        <v>0.0010079095486111122</v>
      </c>
      <c r="D61" s="6">
        <v>0.0010479286458333352</v>
      </c>
      <c r="E61" s="6">
        <v>0.0010839458333333362</v>
      </c>
    </row>
    <row r="62" spans="1:5" ht="12.75" customHeight="1">
      <c r="A62" s="5">
        <v>30</v>
      </c>
      <c r="B62" s="6">
        <v>0.0009758942708333337</v>
      </c>
      <c r="C62" s="6">
        <v>0.0010119114583333345</v>
      </c>
      <c r="D62" s="6">
        <v>0.0010519305555555577</v>
      </c>
      <c r="E62" s="6">
        <v>0.0010879477430555584</v>
      </c>
    </row>
    <row r="63" spans="1:5" ht="12.75" customHeight="1">
      <c r="A63" s="5">
        <v>29</v>
      </c>
      <c r="B63" s="6">
        <v>0.000979896180555556</v>
      </c>
      <c r="C63" s="6">
        <v>0.0010159133680555568</v>
      </c>
      <c r="D63" s="6">
        <v>0.00105593246527778</v>
      </c>
      <c r="E63" s="6">
        <v>0.0010919496527777809</v>
      </c>
    </row>
    <row r="64" spans="1:5" ht="12.75" customHeight="1">
      <c r="A64" s="5">
        <v>28</v>
      </c>
      <c r="B64" s="6">
        <v>0.0009838980902777783</v>
      </c>
      <c r="C64" s="6">
        <v>0.001019915277777779</v>
      </c>
      <c r="D64" s="6">
        <v>0.0010599343750000022</v>
      </c>
      <c r="E64" s="6">
        <v>0.0010959515625000033</v>
      </c>
    </row>
    <row r="65" spans="1:5" ht="12.75" customHeight="1">
      <c r="A65" s="5">
        <v>27</v>
      </c>
      <c r="B65" s="6">
        <v>0.0009879000000000005</v>
      </c>
      <c r="C65" s="6">
        <v>0.0010239171875000015</v>
      </c>
      <c r="D65" s="6">
        <v>0.0010639362847222247</v>
      </c>
      <c r="E65" s="6">
        <v>0.0010999534722222258</v>
      </c>
    </row>
    <row r="66" spans="1:5" ht="12.75" customHeight="1">
      <c r="A66" s="5">
        <v>26</v>
      </c>
      <c r="B66" s="6">
        <v>0.000991901909722223</v>
      </c>
      <c r="C66" s="6">
        <v>0.0010279190972222237</v>
      </c>
      <c r="D66" s="6">
        <v>0.001067938194444447</v>
      </c>
      <c r="E66" s="6">
        <v>0.0011039553819444483</v>
      </c>
    </row>
    <row r="67" spans="1:5" ht="12.75" customHeight="1">
      <c r="A67" s="5">
        <v>25</v>
      </c>
      <c r="B67" s="6">
        <v>0.0009959038194444453</v>
      </c>
      <c r="C67" s="6">
        <v>0.001031921006944446</v>
      </c>
      <c r="D67" s="6">
        <v>0.0010719401041666692</v>
      </c>
      <c r="E67" s="6">
        <v>0.0011079572916666708</v>
      </c>
    </row>
    <row r="68" spans="1:5" ht="12.75" customHeight="1">
      <c r="A68" s="5">
        <v>24</v>
      </c>
      <c r="B68" s="6">
        <v>0.0009999057291666675</v>
      </c>
      <c r="C68" s="6">
        <v>0.0010359229166666685</v>
      </c>
      <c r="D68" s="6">
        <v>0.0010759420138888916</v>
      </c>
      <c r="E68" s="6">
        <v>0.0011119592013888932</v>
      </c>
    </row>
    <row r="69" spans="1:5" ht="12.75" customHeight="1">
      <c r="A69" s="5">
        <v>23</v>
      </c>
      <c r="B69" s="6">
        <v>0.00100390763888889</v>
      </c>
      <c r="C69" s="6">
        <v>0.0010399248263888907</v>
      </c>
      <c r="D69" s="6">
        <v>0.001079943923611114</v>
      </c>
      <c r="E69" s="6">
        <v>0.0011159611111111157</v>
      </c>
    </row>
    <row r="70" spans="1:5" ht="12.75" customHeight="1">
      <c r="A70" s="5">
        <v>22</v>
      </c>
      <c r="B70" s="6">
        <v>0.0010079095486111122</v>
      </c>
      <c r="C70" s="6">
        <v>0.001043926736111113</v>
      </c>
      <c r="D70" s="6">
        <v>0.0010839458333333362</v>
      </c>
      <c r="E70" s="6">
        <v>0.0011199630208333382</v>
      </c>
    </row>
    <row r="71" spans="1:5" ht="12.75" customHeight="1">
      <c r="A71" s="5">
        <v>21</v>
      </c>
      <c r="B71" s="6">
        <v>0.0010119114583333345</v>
      </c>
      <c r="C71" s="6">
        <v>0.0010479286458333354</v>
      </c>
      <c r="D71" s="6">
        <v>0.0010879477430555584</v>
      </c>
      <c r="E71" s="6">
        <v>0.0011239649305555604</v>
      </c>
    </row>
    <row r="72" spans="1:5" ht="12.75" customHeight="1">
      <c r="A72" s="5">
        <v>20</v>
      </c>
      <c r="B72" s="6">
        <v>0.001015913368055557</v>
      </c>
      <c r="C72" s="6">
        <v>0.0010519305555555577</v>
      </c>
      <c r="D72" s="6">
        <v>0.0010919496527777809</v>
      </c>
      <c r="E72" s="6">
        <v>0.001127966840277783</v>
      </c>
    </row>
    <row r="73" spans="1:5" ht="12.75" customHeight="1">
      <c r="A73" s="5">
        <v>19</v>
      </c>
      <c r="B73" s="6">
        <v>0.0010199152777777792</v>
      </c>
      <c r="C73" s="6">
        <v>0.00105593246527778</v>
      </c>
      <c r="D73" s="6">
        <v>0.0010959515625000033</v>
      </c>
      <c r="E73" s="6">
        <v>0.0011319687500000054</v>
      </c>
    </row>
    <row r="74" spans="1:5" ht="12.75" customHeight="1">
      <c r="A74" s="5">
        <v>18</v>
      </c>
      <c r="B74" s="6">
        <v>0.0010239171875000015</v>
      </c>
      <c r="C74" s="6">
        <v>0.0010599343750000024</v>
      </c>
      <c r="D74" s="6">
        <v>0.0010999534722222258</v>
      </c>
      <c r="E74" s="6">
        <v>0.0011359706597222278</v>
      </c>
    </row>
    <row r="75" spans="1:5" ht="12.75" customHeight="1">
      <c r="A75" s="5">
        <v>17</v>
      </c>
      <c r="B75" s="6">
        <v>0.001027919097222224</v>
      </c>
      <c r="C75" s="6">
        <v>0.0010639362847222247</v>
      </c>
      <c r="D75" s="6">
        <v>0.0011039553819444483</v>
      </c>
      <c r="E75" s="6">
        <v>0.0011399725694444503</v>
      </c>
    </row>
    <row r="76" spans="1:5" ht="12.75" customHeight="1">
      <c r="A76" s="5">
        <v>16</v>
      </c>
      <c r="B76" s="6">
        <v>0.0010319210069444462</v>
      </c>
      <c r="C76" s="6">
        <v>0.001067938194444447</v>
      </c>
      <c r="D76" s="6">
        <v>0.0011079572916666708</v>
      </c>
      <c r="E76" s="6">
        <v>0.0011439744791666728</v>
      </c>
    </row>
    <row r="77" spans="1:5" ht="12.75" customHeight="1">
      <c r="A77" s="5">
        <v>15</v>
      </c>
      <c r="B77" s="6">
        <v>0.0010359229166666685</v>
      </c>
      <c r="C77" s="6">
        <v>0.0010719401041666694</v>
      </c>
      <c r="D77" s="6">
        <v>0.0011119592013888932</v>
      </c>
      <c r="E77" s="6">
        <v>0.0011479763888888952</v>
      </c>
    </row>
    <row r="78" spans="1:5" ht="12.75" customHeight="1">
      <c r="A78" s="5">
        <v>14</v>
      </c>
      <c r="B78" s="6">
        <v>0.001039924826388891</v>
      </c>
      <c r="C78" s="6">
        <v>0.0010759420138888916</v>
      </c>
      <c r="D78" s="6">
        <v>0.0011159611111111157</v>
      </c>
      <c r="E78" s="6">
        <v>0.0011519782986111177</v>
      </c>
    </row>
    <row r="79" spans="1:5" ht="12.75" customHeight="1">
      <c r="A79" s="5">
        <v>13</v>
      </c>
      <c r="B79" s="6">
        <v>0.0010439267361111132</v>
      </c>
      <c r="C79" s="6">
        <v>0.001079943923611114</v>
      </c>
      <c r="D79" s="6">
        <v>0.0011199630208333382</v>
      </c>
      <c r="E79" s="6">
        <v>0.00115598020833334</v>
      </c>
    </row>
    <row r="80" spans="1:5" ht="12.75" customHeight="1">
      <c r="A80" s="5">
        <v>12</v>
      </c>
      <c r="B80" s="6">
        <v>0.0010479286458333354</v>
      </c>
      <c r="C80" s="6">
        <v>0.0010839458333333364</v>
      </c>
      <c r="D80" s="6">
        <v>0.0011239649305555604</v>
      </c>
      <c r="E80" s="6">
        <v>0.0011599821180555624</v>
      </c>
    </row>
    <row r="81" spans="1:5" ht="12.75" customHeight="1">
      <c r="A81" s="5">
        <v>11</v>
      </c>
      <c r="B81" s="6">
        <v>0.001051930555555558</v>
      </c>
      <c r="C81" s="6">
        <v>0.0010879477430555584</v>
      </c>
      <c r="D81" s="6">
        <v>0.001127966840277783</v>
      </c>
      <c r="E81" s="6">
        <v>0.001163984027777785</v>
      </c>
    </row>
    <row r="82" spans="1:5" ht="12.75" customHeight="1">
      <c r="A82" s="5">
        <v>10</v>
      </c>
      <c r="B82" s="6">
        <v>0.0010559324652777802</v>
      </c>
      <c r="C82" s="6">
        <v>0.0010919496527777809</v>
      </c>
      <c r="D82" s="6">
        <v>0.0011319687500000054</v>
      </c>
      <c r="E82" s="6">
        <v>0.0011679859375000074</v>
      </c>
    </row>
    <row r="83" spans="1:5" ht="12.75" customHeight="1">
      <c r="A83" s="5">
        <v>9</v>
      </c>
      <c r="B83" s="6">
        <v>0.0010599343750000024</v>
      </c>
      <c r="C83" s="6">
        <v>0.0010959515625000033</v>
      </c>
      <c r="D83" s="6">
        <v>0.0011359706597222278</v>
      </c>
      <c r="E83" s="6">
        <v>0.0011719878472222299</v>
      </c>
    </row>
    <row r="84" spans="1:5" ht="12.75" customHeight="1">
      <c r="A84" s="5">
        <v>8</v>
      </c>
      <c r="B84" s="6">
        <v>0.0010639362847222249</v>
      </c>
      <c r="C84" s="6">
        <v>0.0010999534722222258</v>
      </c>
      <c r="D84" s="6">
        <v>0.0011399725694444503</v>
      </c>
      <c r="E84" s="6">
        <v>0.0011759897569444523</v>
      </c>
    </row>
    <row r="85" spans="1:5" ht="12.75" customHeight="1">
      <c r="A85" s="5">
        <v>7</v>
      </c>
      <c r="B85" s="6">
        <v>0.0010679381944444471</v>
      </c>
      <c r="C85" s="6">
        <v>0.0011039553819444483</v>
      </c>
      <c r="D85" s="6">
        <v>0.0011439744791666728</v>
      </c>
      <c r="E85" s="6">
        <v>0.0011799916666666748</v>
      </c>
    </row>
    <row r="86" spans="1:5" ht="12.75" customHeight="1">
      <c r="A86" s="5">
        <v>6</v>
      </c>
      <c r="B86" s="6">
        <v>0.0010719401041666694</v>
      </c>
      <c r="C86" s="6">
        <v>0.0011079572916666708</v>
      </c>
      <c r="D86" s="6">
        <v>0.0011479763888888952</v>
      </c>
      <c r="E86" s="6">
        <v>0.0011839935763888973</v>
      </c>
    </row>
    <row r="87" spans="1:5" ht="12.75">
      <c r="A87" s="5">
        <v>5</v>
      </c>
      <c r="B87" s="6">
        <v>0.0010759420138888919</v>
      </c>
      <c r="C87" s="6">
        <v>0.0011119592013888932</v>
      </c>
      <c r="D87" s="6">
        <v>0.0011519782986111177</v>
      </c>
      <c r="E87" s="6">
        <v>0.0011879954861111197</v>
      </c>
    </row>
    <row r="88" spans="1:5" ht="12.75">
      <c r="A88" s="5">
        <v>4</v>
      </c>
      <c r="B88" s="6">
        <v>0.0010799439236111141</v>
      </c>
      <c r="C88" s="6">
        <v>0.0011159611111111157</v>
      </c>
      <c r="D88" s="6">
        <v>0.00115598020833334</v>
      </c>
      <c r="E88" s="6">
        <v>0.001191997395833342</v>
      </c>
    </row>
    <row r="89" spans="1:5" ht="12.75">
      <c r="A89" s="5">
        <v>3</v>
      </c>
      <c r="B89" s="6">
        <v>0.0010839458333333364</v>
      </c>
      <c r="C89" s="6">
        <v>0.0011199630208333382</v>
      </c>
      <c r="D89" s="6">
        <v>0.0011599821180555624</v>
      </c>
      <c r="E89" s="6">
        <v>0.0011959993055555645</v>
      </c>
    </row>
    <row r="90" spans="1:5" ht="12.75">
      <c r="A90" s="5">
        <v>2</v>
      </c>
      <c r="B90" s="6">
        <v>0.0010879477430555588</v>
      </c>
      <c r="C90" s="6">
        <v>0.0011239649305555604</v>
      </c>
      <c r="D90" s="6">
        <v>0.001163984027777785</v>
      </c>
      <c r="E90" s="6">
        <v>0.001200001215277787</v>
      </c>
    </row>
    <row r="91" spans="1:5" ht="12.75">
      <c r="A91" s="5">
        <v>1</v>
      </c>
      <c r="B91" s="6">
        <v>0.0010919496527777809</v>
      </c>
      <c r="C91" s="6">
        <v>0.001127966840277783</v>
      </c>
      <c r="D91" s="6">
        <v>0.0011679859375000074</v>
      </c>
      <c r="E91" s="6">
        <v>0.0012040031250000094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9" sqref="H19"/>
    </sheetView>
  </sheetViews>
  <sheetFormatPr defaultColWidth="9.140625" defaultRowHeight="12.75"/>
  <cols>
    <col min="1" max="1" width="16.140625" style="0" customWidth="1"/>
    <col min="2" max="5" width="9.421875" style="0" customWidth="1"/>
  </cols>
  <sheetData>
    <row r="1" spans="1:5" s="8" customFormat="1" ht="12.75" customHeight="1" thickBot="1">
      <c r="A1" s="7" t="s">
        <v>0</v>
      </c>
      <c r="B1" s="3">
        <v>2005</v>
      </c>
      <c r="C1" s="3">
        <v>2006</v>
      </c>
      <c r="D1" s="3">
        <v>2007</v>
      </c>
      <c r="E1" s="3">
        <v>2008</v>
      </c>
    </row>
    <row r="2" spans="1:5" ht="12.75" customHeight="1">
      <c r="A2" s="5">
        <v>90</v>
      </c>
      <c r="B2" s="6">
        <v>0.0006501736111111078</v>
      </c>
      <c r="C2" s="6">
        <v>0.0006953124999999964</v>
      </c>
      <c r="D2" s="6">
        <v>0.0007277604166666638</v>
      </c>
      <c r="E2" s="6">
        <v>0.0007638136574074052</v>
      </c>
    </row>
    <row r="3" spans="1:5" ht="12.75" customHeight="1">
      <c r="A3" s="5">
        <v>89</v>
      </c>
      <c r="B3" s="6">
        <v>0.00065364583333333</v>
      </c>
      <c r="C3" s="6">
        <v>0.0006953124999999964</v>
      </c>
      <c r="D3" s="6">
        <v>0.0007313657407407378</v>
      </c>
      <c r="E3" s="6">
        <v>0.0007674189814814794</v>
      </c>
    </row>
    <row r="4" spans="1:5" ht="12.75" customHeight="1">
      <c r="A4" s="5">
        <v>88</v>
      </c>
      <c r="B4" s="6">
        <v>0.0006571180555555522</v>
      </c>
      <c r="C4" s="6">
        <v>0.0006953124999999964</v>
      </c>
      <c r="D4" s="6">
        <v>0.000734971064814812</v>
      </c>
      <c r="E4" s="6">
        <v>0.0007710243055555536</v>
      </c>
    </row>
    <row r="5" spans="1:5" ht="12.75" customHeight="1">
      <c r="A5" s="5">
        <v>87</v>
      </c>
      <c r="B5" s="6">
        <v>0.0006605902777777744</v>
      </c>
      <c r="C5" s="6">
        <v>0.0006989178240740706</v>
      </c>
      <c r="D5" s="6">
        <v>0.0007385763888888862</v>
      </c>
      <c r="E5" s="6">
        <v>0.0007746296296296276</v>
      </c>
    </row>
    <row r="6" spans="1:5" ht="12.75" customHeight="1">
      <c r="A6" s="5">
        <v>86</v>
      </c>
      <c r="B6" s="6">
        <v>0.0006640624999999966</v>
      </c>
      <c r="C6" s="6">
        <v>0.0007025231481481447</v>
      </c>
      <c r="D6" s="6">
        <v>0.0007421817129629603</v>
      </c>
      <c r="E6" s="6">
        <v>0.0007782349537037018</v>
      </c>
    </row>
    <row r="7" spans="1:5" ht="12.75" customHeight="1">
      <c r="A7" s="5">
        <v>85</v>
      </c>
      <c r="B7" s="6">
        <v>0.0006675347222222188</v>
      </c>
      <c r="C7" s="6">
        <v>0.0007061284722222188</v>
      </c>
      <c r="D7" s="6">
        <v>0.0007457870370370345</v>
      </c>
      <c r="E7" s="6">
        <v>0.0007818402777777759</v>
      </c>
    </row>
    <row r="8" spans="1:5" ht="12.75" customHeight="1">
      <c r="A8" s="5">
        <v>84</v>
      </c>
      <c r="B8" s="6">
        <v>0.000671006944444441</v>
      </c>
      <c r="C8" s="6">
        <v>0.0007097337962962929</v>
      </c>
      <c r="D8" s="6">
        <v>0.0007493923611111087</v>
      </c>
      <c r="E8" s="6">
        <v>0.0007854456018518501</v>
      </c>
    </row>
    <row r="9" spans="1:5" ht="12.75" customHeight="1">
      <c r="A9" s="5">
        <v>83</v>
      </c>
      <c r="B9" s="6">
        <v>0.0006744791666666632</v>
      </c>
      <c r="C9" s="6">
        <v>0.0007133391203703671</v>
      </c>
      <c r="D9" s="6">
        <v>0.0007529976851851827</v>
      </c>
      <c r="E9" s="6">
        <v>0.0007890509259259243</v>
      </c>
    </row>
    <row r="10" spans="1:5" ht="12.75" customHeight="1">
      <c r="A10" s="5">
        <v>82</v>
      </c>
      <c r="B10" s="6">
        <v>0.0006779513888888854</v>
      </c>
      <c r="C10" s="6">
        <v>0.0007169444444444413</v>
      </c>
      <c r="D10" s="6">
        <v>0.0007566030092592569</v>
      </c>
      <c r="E10" s="6">
        <v>0.0007926562499999984</v>
      </c>
    </row>
    <row r="11" spans="1:5" ht="12.75" customHeight="1">
      <c r="A11" s="5">
        <v>81</v>
      </c>
      <c r="B11" s="6">
        <v>0.0006814236111111076</v>
      </c>
      <c r="C11" s="6">
        <v>0.0007205497685185154</v>
      </c>
      <c r="D11" s="6">
        <v>0.000760208333333331</v>
      </c>
      <c r="E11" s="6">
        <v>0.0007962615740740725</v>
      </c>
    </row>
    <row r="12" spans="1:5" ht="12.75" customHeight="1">
      <c r="A12" s="5">
        <v>80</v>
      </c>
      <c r="B12" s="6">
        <v>0.0006848958333333298</v>
      </c>
      <c r="C12" s="6">
        <v>0.0007241550925925896</v>
      </c>
      <c r="D12" s="6">
        <v>0.0007638136574074052</v>
      </c>
      <c r="E12" s="6">
        <v>0.0007998668981481467</v>
      </c>
    </row>
    <row r="13" spans="1:5" ht="12.75" customHeight="1">
      <c r="A13" s="5">
        <v>79</v>
      </c>
      <c r="B13" s="6">
        <v>0.000688368055555552</v>
      </c>
      <c r="C13" s="6">
        <v>0.0007277604166666638</v>
      </c>
      <c r="D13" s="6">
        <v>0.0007674189814814794</v>
      </c>
      <c r="E13" s="6">
        <v>0.0008034722222222208</v>
      </c>
    </row>
    <row r="14" spans="1:5" ht="12.75" customHeight="1">
      <c r="A14" s="5">
        <v>78</v>
      </c>
      <c r="B14" s="6">
        <v>0.0006918402777777742</v>
      </c>
      <c r="C14" s="6">
        <v>0.0007313657407407378</v>
      </c>
      <c r="D14" s="6">
        <v>0.0007710243055555536</v>
      </c>
      <c r="E14" s="6">
        <v>0.000807077546296295</v>
      </c>
    </row>
    <row r="15" spans="1:5" ht="12.75" customHeight="1">
      <c r="A15" s="5">
        <v>77</v>
      </c>
      <c r="B15" s="6">
        <v>0.0006953124999999964</v>
      </c>
      <c r="C15" s="6">
        <v>0.000734971064814812</v>
      </c>
      <c r="D15" s="6">
        <v>0.0007746296296296276</v>
      </c>
      <c r="E15" s="6">
        <v>0.0008106828703703692</v>
      </c>
    </row>
    <row r="16" spans="1:5" ht="12.75" customHeight="1">
      <c r="A16" s="5">
        <v>76</v>
      </c>
      <c r="B16" s="6">
        <v>0.0006989178240740706</v>
      </c>
      <c r="C16" s="6">
        <v>0.0007385763888888862</v>
      </c>
      <c r="D16" s="6">
        <v>0.0007782349537037018</v>
      </c>
      <c r="E16" s="6">
        <v>0.0008142881944444433</v>
      </c>
    </row>
    <row r="17" spans="1:5" ht="12.75" customHeight="1">
      <c r="A17" s="5">
        <v>75</v>
      </c>
      <c r="B17" s="6">
        <v>0.0007025231481481447</v>
      </c>
      <c r="C17" s="6">
        <v>0.0007421817129629603</v>
      </c>
      <c r="D17" s="6">
        <v>0.0007818402777777759</v>
      </c>
      <c r="E17" s="6">
        <v>0.0008178935185185175</v>
      </c>
    </row>
    <row r="18" spans="1:5" ht="12.75" customHeight="1">
      <c r="A18" s="5">
        <v>74</v>
      </c>
      <c r="B18" s="6">
        <v>0.0007061284722222188</v>
      </c>
      <c r="C18" s="6">
        <v>0.0007457870370370345</v>
      </c>
      <c r="D18" s="6">
        <v>0.0007854456018518501</v>
      </c>
      <c r="E18" s="6">
        <v>0.0008214988425925916</v>
      </c>
    </row>
    <row r="19" spans="1:5" ht="12.75" customHeight="1">
      <c r="A19" s="5">
        <v>73</v>
      </c>
      <c r="B19" s="6">
        <v>0.0007097337962962929</v>
      </c>
      <c r="C19" s="6">
        <v>0.0007493923611111087</v>
      </c>
      <c r="D19" s="6">
        <v>0.0007890509259259243</v>
      </c>
      <c r="E19" s="6">
        <v>0.0008251041666666657</v>
      </c>
    </row>
    <row r="20" spans="1:5" ht="12.75" customHeight="1">
      <c r="A20" s="5">
        <v>72</v>
      </c>
      <c r="B20" s="6">
        <v>0.0007133391203703671</v>
      </c>
      <c r="C20" s="6">
        <v>0.0007529976851851827</v>
      </c>
      <c r="D20" s="6">
        <v>0.0007926562499999984</v>
      </c>
      <c r="E20" s="6">
        <v>0.0008287094907407399</v>
      </c>
    </row>
    <row r="21" spans="1:5" ht="12.75" customHeight="1">
      <c r="A21" s="5">
        <v>71</v>
      </c>
      <c r="B21" s="6">
        <v>0.0007169444444444413</v>
      </c>
      <c r="C21" s="6">
        <v>0.0007566030092592569</v>
      </c>
      <c r="D21" s="6">
        <v>0.0007962615740740725</v>
      </c>
      <c r="E21" s="6">
        <v>0.000832314814814814</v>
      </c>
    </row>
    <row r="22" spans="1:5" ht="12.75" customHeight="1">
      <c r="A22" s="5">
        <v>70</v>
      </c>
      <c r="B22" s="6">
        <v>0.0007205497685185154</v>
      </c>
      <c r="C22" s="6">
        <v>0.000760208333333331</v>
      </c>
      <c r="D22" s="6">
        <v>0.0007998668981481467</v>
      </c>
      <c r="E22" s="6">
        <v>0.0008359201388888882</v>
      </c>
    </row>
    <row r="23" spans="1:5" ht="12.75" customHeight="1">
      <c r="A23" s="5">
        <v>69</v>
      </c>
      <c r="B23" s="6">
        <v>0.0007241550925925896</v>
      </c>
      <c r="C23" s="6">
        <v>0.0007638136574074052</v>
      </c>
      <c r="D23" s="6">
        <v>0.0008034722222222208</v>
      </c>
      <c r="E23" s="6">
        <v>0.0008395254629629624</v>
      </c>
    </row>
    <row r="24" spans="1:5" ht="12.75" customHeight="1">
      <c r="A24" s="5">
        <v>68</v>
      </c>
      <c r="B24" s="6">
        <v>0.0007277604166666638</v>
      </c>
      <c r="C24" s="6">
        <v>0.0007674189814814794</v>
      </c>
      <c r="D24" s="6">
        <v>0.000807077546296295</v>
      </c>
      <c r="E24" s="6">
        <v>0.0008431307870370364</v>
      </c>
    </row>
    <row r="25" spans="1:5" ht="12.75" customHeight="1">
      <c r="A25" s="5">
        <v>67</v>
      </c>
      <c r="B25" s="6">
        <v>0.0007313657407407378</v>
      </c>
      <c r="C25" s="6">
        <v>0.0007710243055555536</v>
      </c>
      <c r="D25" s="6">
        <v>0.0008106828703703692</v>
      </c>
      <c r="E25" s="6">
        <v>0.0008467361111111106</v>
      </c>
    </row>
    <row r="26" spans="1:5" s="9" customFormat="1" ht="12.75" customHeight="1">
      <c r="A26" s="5">
        <v>66</v>
      </c>
      <c r="B26" s="6">
        <v>0.000734971064814812</v>
      </c>
      <c r="C26" s="6">
        <v>0.0007746296296296276</v>
      </c>
      <c r="D26" s="6">
        <v>0.0008142881944444433</v>
      </c>
      <c r="E26" s="6">
        <v>0.0008503414351851848</v>
      </c>
    </row>
    <row r="27" spans="1:5" ht="12.75" customHeight="1">
      <c r="A27" s="5">
        <v>65</v>
      </c>
      <c r="B27" s="6">
        <v>0.0007385763888888862</v>
      </c>
      <c r="C27" s="6">
        <v>0.0007782349537037018</v>
      </c>
      <c r="D27" s="6">
        <v>0.0008178935185185175</v>
      </c>
      <c r="E27" s="6">
        <v>0.0008539467592592589</v>
      </c>
    </row>
    <row r="28" spans="1:5" ht="12.75" customHeight="1">
      <c r="A28" s="5">
        <v>64</v>
      </c>
      <c r="B28" s="6">
        <v>0.0007421817129629603</v>
      </c>
      <c r="C28" s="6">
        <v>0.0007818402777777759</v>
      </c>
      <c r="D28" s="6">
        <v>0.0008214988425925916</v>
      </c>
      <c r="E28" s="6">
        <v>0.0008575520833333331</v>
      </c>
    </row>
    <row r="29" spans="1:5" ht="12.75" customHeight="1">
      <c r="A29" s="5">
        <v>63</v>
      </c>
      <c r="B29" s="6">
        <v>0.0007457870370370345</v>
      </c>
      <c r="C29" s="6">
        <v>0.0007854456018518501</v>
      </c>
      <c r="D29" s="6">
        <v>0.0008251041666666657</v>
      </c>
      <c r="E29" s="6">
        <v>0.0008611574074074073</v>
      </c>
    </row>
    <row r="30" spans="1:5" ht="12.75" customHeight="1">
      <c r="A30" s="5">
        <v>62</v>
      </c>
      <c r="B30" s="6">
        <v>0.0007493923611111087</v>
      </c>
      <c r="C30" s="6">
        <v>0.0007890509259259243</v>
      </c>
      <c r="D30" s="6">
        <v>0.0008287094907407399</v>
      </c>
      <c r="E30" s="6">
        <v>0.0008647627314814813</v>
      </c>
    </row>
    <row r="31" spans="1:5" ht="12.75" customHeight="1">
      <c r="A31" s="5">
        <v>61</v>
      </c>
      <c r="B31" s="6">
        <v>0.0007529976851851827</v>
      </c>
      <c r="C31" s="6">
        <v>0.0007926562499999984</v>
      </c>
      <c r="D31" s="6">
        <v>0.000832314814814814</v>
      </c>
      <c r="E31" s="6">
        <v>0.0008683680555555555</v>
      </c>
    </row>
    <row r="32" spans="1:5" ht="12.75" customHeight="1">
      <c r="A32" s="5">
        <v>60</v>
      </c>
      <c r="B32" s="6">
        <v>0.0007566030092592569</v>
      </c>
      <c r="C32" s="6">
        <v>0.0007962615740740725</v>
      </c>
      <c r="D32" s="6">
        <v>0.0008359201388888882</v>
      </c>
      <c r="E32" s="6">
        <v>0.0008719733796296297</v>
      </c>
    </row>
    <row r="33" spans="1:5" ht="12.75" customHeight="1">
      <c r="A33" s="5">
        <v>59</v>
      </c>
      <c r="B33" s="6">
        <v>0.000760208333333331</v>
      </c>
      <c r="C33" s="6">
        <v>0.0007998668981481467</v>
      </c>
      <c r="D33" s="6">
        <v>0.0008395254629629624</v>
      </c>
      <c r="E33" s="6">
        <v>0.0008755787037037038</v>
      </c>
    </row>
    <row r="34" spans="1:5" ht="12.75" customHeight="1">
      <c r="A34" s="5">
        <v>58</v>
      </c>
      <c r="B34" s="6">
        <v>0.0007638136574074052</v>
      </c>
      <c r="C34" s="6">
        <v>0.0008034722222222208</v>
      </c>
      <c r="D34" s="6">
        <v>0.0008431307870370364</v>
      </c>
      <c r="E34" s="6">
        <v>0.000879184027777778</v>
      </c>
    </row>
    <row r="35" spans="1:5" ht="12.75" customHeight="1">
      <c r="A35" s="5">
        <v>57</v>
      </c>
      <c r="B35" s="6">
        <v>0.0007674189814814794</v>
      </c>
      <c r="C35" s="6">
        <v>0.000807077546296295</v>
      </c>
      <c r="D35" s="6">
        <v>0.0008467361111111106</v>
      </c>
      <c r="E35" s="6">
        <v>0.0008827893518518522</v>
      </c>
    </row>
    <row r="36" spans="1:5" ht="12.75" customHeight="1">
      <c r="A36" s="5">
        <v>56</v>
      </c>
      <c r="B36" s="6">
        <v>0.0007710243055555536</v>
      </c>
      <c r="C36" s="6">
        <v>0.0008106828703703692</v>
      </c>
      <c r="D36" s="6">
        <v>0.0008503414351851848</v>
      </c>
      <c r="E36" s="6">
        <v>0.0008863946759259262</v>
      </c>
    </row>
    <row r="37" spans="1:5" ht="12.75" customHeight="1">
      <c r="A37" s="5">
        <v>55</v>
      </c>
      <c r="B37" s="6">
        <v>0.0007746296296296276</v>
      </c>
      <c r="C37" s="6">
        <v>0.0008142881944444433</v>
      </c>
      <c r="D37" s="6">
        <v>0.0008539467592592589</v>
      </c>
      <c r="E37" s="6">
        <v>0.0008900000000000004</v>
      </c>
    </row>
    <row r="38" spans="1:5" ht="12.75" customHeight="1">
      <c r="A38" s="5">
        <v>54</v>
      </c>
      <c r="B38" s="6">
        <v>0.0007782349537037018</v>
      </c>
      <c r="C38" s="6">
        <v>0.0008178935185185175</v>
      </c>
      <c r="D38" s="6">
        <v>0.0008575520833333331</v>
      </c>
      <c r="E38" s="6">
        <v>0.0008936053240740745</v>
      </c>
    </row>
    <row r="39" spans="1:5" ht="12.75" customHeight="1">
      <c r="A39" s="5">
        <v>53</v>
      </c>
      <c r="B39" s="6">
        <v>0.0007818402777777759</v>
      </c>
      <c r="C39" s="6">
        <v>0.0008214988425925916</v>
      </c>
      <c r="D39" s="6">
        <v>0.0008611574074074073</v>
      </c>
      <c r="E39" s="6">
        <v>0.0008972106481481487</v>
      </c>
    </row>
    <row r="40" spans="1:5" ht="12.75" customHeight="1">
      <c r="A40" s="5">
        <v>52</v>
      </c>
      <c r="B40" s="6">
        <v>0.0007854456018518501</v>
      </c>
      <c r="C40" s="6">
        <v>0.0008251041666666657</v>
      </c>
      <c r="D40" s="6">
        <v>0.0008647627314814813</v>
      </c>
      <c r="E40" s="6">
        <v>0.0009008159722222229</v>
      </c>
    </row>
    <row r="41" spans="1:5" ht="12.75" customHeight="1">
      <c r="A41" s="5">
        <v>51</v>
      </c>
      <c r="B41" s="6">
        <v>0.0007890509259259243</v>
      </c>
      <c r="C41" s="6">
        <v>0.0008287094907407399</v>
      </c>
      <c r="D41" s="6">
        <v>0.0008683680555555555</v>
      </c>
      <c r="E41" s="6">
        <v>0.000904421296296297</v>
      </c>
    </row>
    <row r="42" spans="1:5" ht="12.75" customHeight="1">
      <c r="A42" s="5">
        <v>50</v>
      </c>
      <c r="B42" s="6">
        <v>0.0007926562499999984</v>
      </c>
      <c r="C42" s="6">
        <v>0.000832314814814814</v>
      </c>
      <c r="D42" s="6">
        <v>0.0008719733796296297</v>
      </c>
      <c r="E42" s="6">
        <v>0.0009080266203703712</v>
      </c>
    </row>
    <row r="43" spans="1:5" ht="12.75" customHeight="1">
      <c r="A43" s="5">
        <v>49</v>
      </c>
      <c r="B43" s="6">
        <v>0.0007962615740740725</v>
      </c>
      <c r="C43" s="6">
        <v>0.0008359201388888882</v>
      </c>
      <c r="D43" s="6">
        <v>0.0008755787037037038</v>
      </c>
      <c r="E43" s="6">
        <v>0.0009116319444444453</v>
      </c>
    </row>
    <row r="44" spans="1:5" ht="12.75" customHeight="1">
      <c r="A44" s="5">
        <v>48</v>
      </c>
      <c r="B44" s="6">
        <v>0.0007998668981481467</v>
      </c>
      <c r="C44" s="6">
        <v>0.0008395254629629624</v>
      </c>
      <c r="D44" s="6">
        <v>0.000879184027777778</v>
      </c>
      <c r="E44" s="6">
        <v>0.0009152372685185194</v>
      </c>
    </row>
    <row r="45" spans="1:5" ht="12.75" customHeight="1">
      <c r="A45" s="5">
        <v>47</v>
      </c>
      <c r="B45" s="6">
        <v>0.0008034722222222208</v>
      </c>
      <c r="C45" s="6">
        <v>0.0008431307870370364</v>
      </c>
      <c r="D45" s="6">
        <v>0.0008827893518518522</v>
      </c>
      <c r="E45" s="6">
        <v>0.0009188425925925936</v>
      </c>
    </row>
    <row r="46" spans="1:5" ht="12.75" customHeight="1">
      <c r="A46" s="5">
        <v>46</v>
      </c>
      <c r="B46" s="6">
        <v>0.000807077546296295</v>
      </c>
      <c r="C46" s="6">
        <v>0.0008467361111111106</v>
      </c>
      <c r="D46" s="6">
        <v>0.0008863946759259262</v>
      </c>
      <c r="E46" s="6">
        <v>0.0009224479166666678</v>
      </c>
    </row>
    <row r="47" spans="1:5" ht="12.75" customHeight="1">
      <c r="A47" s="5">
        <v>45</v>
      </c>
      <c r="B47" s="6">
        <v>0.0008106828703703692</v>
      </c>
      <c r="C47" s="6">
        <v>0.0008503414351851848</v>
      </c>
      <c r="D47" s="6">
        <v>0.0008900000000000004</v>
      </c>
      <c r="E47" s="6">
        <v>0.0009260532407407419</v>
      </c>
    </row>
    <row r="48" spans="1:5" ht="12.75" customHeight="1">
      <c r="A48" s="5">
        <v>44</v>
      </c>
      <c r="B48" s="6">
        <v>0.0008142881944444433</v>
      </c>
      <c r="C48" s="6">
        <v>0.0008539467592592589</v>
      </c>
      <c r="D48" s="6">
        <v>0.0008936053240740745</v>
      </c>
      <c r="E48" s="6">
        <v>0.0009296585648148161</v>
      </c>
    </row>
    <row r="49" spans="1:5" ht="12.75" customHeight="1">
      <c r="A49" s="5">
        <v>43</v>
      </c>
      <c r="B49" s="6">
        <v>0.0008178935185185175</v>
      </c>
      <c r="C49" s="6">
        <v>0.0008575520833333331</v>
      </c>
      <c r="D49" s="6">
        <v>0.0008972106481481487</v>
      </c>
      <c r="E49" s="6">
        <v>0.0009332638888888902</v>
      </c>
    </row>
    <row r="50" spans="1:5" ht="12.75" customHeight="1">
      <c r="A50" s="5">
        <v>42</v>
      </c>
      <c r="B50" s="6">
        <v>0.0008214988425925916</v>
      </c>
      <c r="C50" s="6">
        <v>0.0008611574074074073</v>
      </c>
      <c r="D50" s="6">
        <v>0.0009008159722222229</v>
      </c>
      <c r="E50" s="6">
        <v>0.0009368692129629643</v>
      </c>
    </row>
    <row r="51" spans="1:5" ht="12.75" customHeight="1">
      <c r="A51" s="5">
        <v>41</v>
      </c>
      <c r="B51" s="6">
        <v>0.0008251041666666657</v>
      </c>
      <c r="C51" s="6">
        <v>0.0008647627314814813</v>
      </c>
      <c r="D51" s="6">
        <v>0.000904421296296297</v>
      </c>
      <c r="E51" s="6">
        <v>0.0009404745370370385</v>
      </c>
    </row>
    <row r="52" spans="1:5" ht="12.75" customHeight="1">
      <c r="A52" s="5">
        <v>40</v>
      </c>
      <c r="B52" s="6">
        <v>0.0008287094907407399</v>
      </c>
      <c r="C52" s="6">
        <v>0.0008683680555555555</v>
      </c>
      <c r="D52" s="6">
        <v>0.0009080266203703712</v>
      </c>
      <c r="E52" s="6">
        <v>0.0009440798611111127</v>
      </c>
    </row>
    <row r="53" spans="1:5" ht="12.75" customHeight="1">
      <c r="A53" s="5">
        <v>39</v>
      </c>
      <c r="B53" s="6">
        <v>0.000832314814814814</v>
      </c>
      <c r="C53" s="6">
        <v>0.0008719733796296297</v>
      </c>
      <c r="D53" s="6">
        <v>0.0009116319444444454</v>
      </c>
      <c r="E53" s="6">
        <v>0.0009476851851851868</v>
      </c>
    </row>
    <row r="54" spans="1:5" ht="12.75" customHeight="1">
      <c r="A54" s="5">
        <v>38</v>
      </c>
      <c r="B54" s="6">
        <v>0.0008359201388888882</v>
      </c>
      <c r="C54" s="6">
        <v>0.0008755787037037038</v>
      </c>
      <c r="D54" s="6">
        <v>0.0009152372685185195</v>
      </c>
      <c r="E54" s="6">
        <v>0.000951290509259261</v>
      </c>
    </row>
    <row r="55" spans="1:5" ht="12.75" customHeight="1">
      <c r="A55" s="5">
        <v>37</v>
      </c>
      <c r="B55" s="6">
        <v>0.0008395254629629624</v>
      </c>
      <c r="C55" s="6">
        <v>0.000879184027777778</v>
      </c>
      <c r="D55" s="6">
        <v>0.0009188425925925937</v>
      </c>
      <c r="E55" s="6">
        <v>0.0009548958333333352</v>
      </c>
    </row>
    <row r="56" spans="1:5" ht="12.75" customHeight="1">
      <c r="A56" s="5">
        <v>36</v>
      </c>
      <c r="B56" s="6">
        <v>0.0008431307870370364</v>
      </c>
      <c r="C56" s="6">
        <v>0.0008827893518518522</v>
      </c>
      <c r="D56" s="6">
        <v>0.0009224479166666679</v>
      </c>
      <c r="E56" s="6">
        <v>0.0009585011574074093</v>
      </c>
    </row>
    <row r="57" spans="1:5" ht="12.75" customHeight="1">
      <c r="A57" s="5">
        <v>35</v>
      </c>
      <c r="B57" s="6">
        <v>0.0008467361111111106</v>
      </c>
      <c r="C57" s="6">
        <v>0.0008863946759259263</v>
      </c>
      <c r="D57" s="6">
        <v>0.000926053240740742</v>
      </c>
      <c r="E57" s="6">
        <v>0.0009621064814814835</v>
      </c>
    </row>
    <row r="58" spans="1:5" ht="12.75" customHeight="1">
      <c r="A58" s="5">
        <v>34</v>
      </c>
      <c r="B58" s="6">
        <v>0.0008503414351851848</v>
      </c>
      <c r="C58" s="6">
        <v>0.0008900000000000005</v>
      </c>
      <c r="D58" s="6">
        <v>0.0009296585648148162</v>
      </c>
      <c r="E58" s="6">
        <v>0.0009657118055555577</v>
      </c>
    </row>
    <row r="59" spans="1:5" ht="12.75" customHeight="1">
      <c r="A59" s="5">
        <v>33</v>
      </c>
      <c r="B59" s="6">
        <v>0.0008539467592592589</v>
      </c>
      <c r="C59" s="6">
        <v>0.0008936053240740747</v>
      </c>
      <c r="D59" s="6">
        <v>0.0009332638888888904</v>
      </c>
      <c r="E59" s="6">
        <v>0.0009693171296296318</v>
      </c>
    </row>
    <row r="60" spans="1:5" ht="12.75" customHeight="1">
      <c r="A60" s="5">
        <v>32</v>
      </c>
      <c r="B60" s="6">
        <v>0.0008575520833333331</v>
      </c>
      <c r="C60" s="6">
        <v>0.0008972106481481488</v>
      </c>
      <c r="D60" s="6">
        <v>0.0009368692129629645</v>
      </c>
      <c r="E60" s="6">
        <v>0.000972922453703706</v>
      </c>
    </row>
    <row r="61" spans="1:5" ht="12.75" customHeight="1">
      <c r="A61" s="5">
        <v>31</v>
      </c>
      <c r="B61" s="6">
        <v>0.0008611574074074073</v>
      </c>
      <c r="C61" s="6">
        <v>0.000900815972222223</v>
      </c>
      <c r="D61" s="6">
        <v>0.0009404745370370387</v>
      </c>
      <c r="E61" s="6">
        <v>0.0009765277777777802</v>
      </c>
    </row>
    <row r="62" spans="1:5" ht="12.75" customHeight="1">
      <c r="A62" s="5">
        <v>30</v>
      </c>
      <c r="B62" s="6">
        <v>0.0008647627314814813</v>
      </c>
      <c r="C62" s="6">
        <v>0.0009044212962962972</v>
      </c>
      <c r="D62" s="6">
        <v>0.0009440798611111129</v>
      </c>
      <c r="E62" s="6">
        <v>0.0009801331018518544</v>
      </c>
    </row>
    <row r="63" spans="1:5" ht="12.75" customHeight="1">
      <c r="A63" s="5">
        <v>29</v>
      </c>
      <c r="B63" s="6">
        <v>0.0008683680555555555</v>
      </c>
      <c r="C63" s="6">
        <v>0.0009080266203703713</v>
      </c>
      <c r="D63" s="6">
        <v>0.000947685185185187</v>
      </c>
      <c r="E63" s="6">
        <v>0.0009837384259259287</v>
      </c>
    </row>
    <row r="64" spans="1:5" ht="12.75" customHeight="1">
      <c r="A64" s="5">
        <v>28</v>
      </c>
      <c r="B64" s="6">
        <v>0.0008719733796296297</v>
      </c>
      <c r="C64" s="6">
        <v>0.0009116319444444455</v>
      </c>
      <c r="D64" s="6">
        <v>0.0009512905092592612</v>
      </c>
      <c r="E64" s="6">
        <v>0.000987343750000003</v>
      </c>
    </row>
    <row r="65" spans="1:5" ht="12.75" customHeight="1">
      <c r="A65" s="5">
        <v>27</v>
      </c>
      <c r="B65" s="6">
        <v>0.0008755787037037038</v>
      </c>
      <c r="C65" s="6">
        <v>0.0009152372685185197</v>
      </c>
      <c r="D65" s="6">
        <v>0.0009548958333333354</v>
      </c>
      <c r="E65" s="6">
        <v>0.0009909490740740773</v>
      </c>
    </row>
    <row r="66" spans="1:5" ht="12.75" customHeight="1">
      <c r="A66" s="5">
        <v>26</v>
      </c>
      <c r="B66" s="6">
        <v>0.000879184027777778</v>
      </c>
      <c r="C66" s="6">
        <v>0.0009188425925925938</v>
      </c>
      <c r="D66" s="6">
        <v>0.0009585011574074095</v>
      </c>
      <c r="E66" s="6">
        <v>0.0009945543981481515</v>
      </c>
    </row>
    <row r="67" spans="1:5" ht="12.75" customHeight="1">
      <c r="A67" s="5">
        <v>25</v>
      </c>
      <c r="B67" s="6">
        <v>0.0008827893518518522</v>
      </c>
      <c r="C67" s="6">
        <v>0.000922447916666668</v>
      </c>
      <c r="D67" s="6">
        <v>0.0009621064814814837</v>
      </c>
      <c r="E67" s="6">
        <v>0.0009981597222222258</v>
      </c>
    </row>
    <row r="68" spans="1:5" ht="12.75" customHeight="1">
      <c r="A68" s="5">
        <v>24</v>
      </c>
      <c r="B68" s="6">
        <v>0.0008863946759259263</v>
      </c>
      <c r="C68" s="6">
        <v>0.0009260532407407422</v>
      </c>
      <c r="D68" s="6">
        <v>0.0009657118055555579</v>
      </c>
      <c r="E68" s="6">
        <v>0.0010017650462963</v>
      </c>
    </row>
    <row r="69" spans="1:5" ht="12.75" customHeight="1">
      <c r="A69" s="5">
        <v>23</v>
      </c>
      <c r="B69" s="6">
        <v>0.0008900000000000005</v>
      </c>
      <c r="C69" s="6">
        <v>0.0009296585648148163</v>
      </c>
      <c r="D69" s="6">
        <v>0.000969317129629632</v>
      </c>
      <c r="E69" s="6">
        <v>0.0010053703703703743</v>
      </c>
    </row>
    <row r="70" spans="1:5" ht="12.75" customHeight="1">
      <c r="A70" s="5">
        <v>22</v>
      </c>
      <c r="B70" s="6">
        <v>0.0008936053240740747</v>
      </c>
      <c r="C70" s="6">
        <v>0.0009332638888888905</v>
      </c>
      <c r="D70" s="6">
        <v>0.0009729224537037062</v>
      </c>
      <c r="E70" s="6">
        <v>0.0010089756944444486</v>
      </c>
    </row>
    <row r="71" spans="1:5" ht="12.75" customHeight="1">
      <c r="A71" s="5">
        <v>21</v>
      </c>
      <c r="B71" s="6">
        <v>0.0008972106481481488</v>
      </c>
      <c r="C71" s="6">
        <v>0.0009368692129629647</v>
      </c>
      <c r="D71" s="6">
        <v>0.0009765277777777804</v>
      </c>
      <c r="E71" s="6">
        <v>0.001012581018518523</v>
      </c>
    </row>
    <row r="72" spans="1:5" ht="12.75" customHeight="1">
      <c r="A72" s="5">
        <v>20</v>
      </c>
      <c r="B72" s="6">
        <v>0.000900815972222223</v>
      </c>
      <c r="C72" s="6">
        <v>0.0009404745370370388</v>
      </c>
      <c r="D72" s="6">
        <v>0.0009801331018518544</v>
      </c>
      <c r="E72" s="6">
        <v>0.0010161863425925972</v>
      </c>
    </row>
    <row r="73" spans="1:5" ht="12.75" customHeight="1">
      <c r="A73" s="5">
        <v>19</v>
      </c>
      <c r="B73" s="6">
        <v>0.0009044212962962972</v>
      </c>
      <c r="C73" s="6">
        <v>0.000944079861111113</v>
      </c>
      <c r="D73" s="6">
        <v>0.0009837384259259287</v>
      </c>
      <c r="E73" s="6">
        <v>0.0010197916666666714</v>
      </c>
    </row>
    <row r="74" spans="1:5" ht="12.75" customHeight="1">
      <c r="A74" s="5">
        <v>18</v>
      </c>
      <c r="B74" s="6">
        <v>0.0009080266203703713</v>
      </c>
      <c r="C74" s="6">
        <v>0.0009476851851851871</v>
      </c>
      <c r="D74" s="6">
        <v>0.000987343750000003</v>
      </c>
      <c r="E74" s="6">
        <v>0.0010233969907407457</v>
      </c>
    </row>
    <row r="75" spans="1:5" ht="12.75" customHeight="1">
      <c r="A75" s="5">
        <v>17</v>
      </c>
      <c r="B75" s="6">
        <v>0.0009116319444444455</v>
      </c>
      <c r="C75" s="6">
        <v>0.0009512905092592613</v>
      </c>
      <c r="D75" s="6">
        <v>0.0009909490740740773</v>
      </c>
      <c r="E75" s="6">
        <v>0.00102700231481482</v>
      </c>
    </row>
    <row r="76" spans="1:5" ht="12.75" customHeight="1">
      <c r="A76" s="5">
        <v>16</v>
      </c>
      <c r="B76" s="6">
        <v>0.0009152372685185197</v>
      </c>
      <c r="C76" s="6">
        <v>0.0009548958333333355</v>
      </c>
      <c r="D76" s="6">
        <v>0.0009945543981481515</v>
      </c>
      <c r="E76" s="6">
        <v>0.0010306076388888943</v>
      </c>
    </row>
    <row r="77" spans="1:5" ht="12.75" customHeight="1">
      <c r="A77" s="5">
        <v>15</v>
      </c>
      <c r="B77" s="6">
        <v>0.0009188425925925938</v>
      </c>
      <c r="C77" s="6">
        <v>0.0009585011574074096</v>
      </c>
      <c r="D77" s="6">
        <v>0.0009981597222222258</v>
      </c>
      <c r="E77" s="6">
        <v>0.0010342129629629685</v>
      </c>
    </row>
    <row r="78" spans="1:5" ht="12.75" customHeight="1">
      <c r="A78" s="5">
        <v>14</v>
      </c>
      <c r="B78" s="6">
        <v>0.000922447916666668</v>
      </c>
      <c r="C78" s="6">
        <v>0.0009621064814814838</v>
      </c>
      <c r="D78" s="6">
        <v>0.0010017650462963</v>
      </c>
      <c r="E78" s="6">
        <v>0.0010378182870370428</v>
      </c>
    </row>
    <row r="79" spans="1:5" ht="12.75" customHeight="1">
      <c r="A79" s="5">
        <v>13</v>
      </c>
      <c r="B79" s="6">
        <v>0.0009260532407407422</v>
      </c>
      <c r="C79" s="6">
        <v>0.000965711805555558</v>
      </c>
      <c r="D79" s="6">
        <v>0.0010053703703703743</v>
      </c>
      <c r="E79" s="6">
        <v>0.001041423611111117</v>
      </c>
    </row>
    <row r="80" spans="1:5" ht="12.75" customHeight="1">
      <c r="A80" s="5">
        <v>12</v>
      </c>
      <c r="B80" s="6">
        <v>0.0009296585648148163</v>
      </c>
      <c r="C80" s="6">
        <v>0.0009693171296296321</v>
      </c>
      <c r="D80" s="6">
        <v>0.0010089756944444486</v>
      </c>
      <c r="E80" s="6">
        <v>0.0010450289351851914</v>
      </c>
    </row>
    <row r="81" spans="1:5" ht="12.75" customHeight="1">
      <c r="A81" s="5">
        <v>11</v>
      </c>
      <c r="B81" s="6">
        <v>0.0009332638888888905</v>
      </c>
      <c r="C81" s="6">
        <v>0.0009729224537037063</v>
      </c>
      <c r="D81" s="6">
        <v>0.001012581018518523</v>
      </c>
      <c r="E81" s="6">
        <v>0.0010486342592592656</v>
      </c>
    </row>
    <row r="82" spans="1:5" ht="12.75" customHeight="1">
      <c r="A82" s="5">
        <v>10</v>
      </c>
      <c r="B82" s="6">
        <v>0.0009368692129629647</v>
      </c>
      <c r="C82" s="6">
        <v>0.0009765277777777805</v>
      </c>
      <c r="D82" s="6">
        <v>0.0010161863425925972</v>
      </c>
      <c r="E82" s="6">
        <v>0.00105223958333334</v>
      </c>
    </row>
    <row r="83" spans="1:5" ht="12.75" customHeight="1">
      <c r="A83" s="5">
        <v>9</v>
      </c>
      <c r="B83" s="6">
        <v>0.0009404745370370388</v>
      </c>
      <c r="C83" s="6">
        <v>0.0009801331018518546</v>
      </c>
      <c r="D83" s="6">
        <v>0.0010197916666666714</v>
      </c>
      <c r="E83" s="6">
        <v>0.0010558449074074142</v>
      </c>
    </row>
    <row r="84" spans="1:5" ht="12.75" customHeight="1">
      <c r="A84" s="5">
        <v>8</v>
      </c>
      <c r="B84" s="6">
        <v>0.000944079861111113</v>
      </c>
      <c r="C84" s="6">
        <v>0.0009837384259259287</v>
      </c>
      <c r="D84" s="6">
        <v>0.0010233969907407457</v>
      </c>
      <c r="E84" s="6">
        <v>0.0010594502314814885</v>
      </c>
    </row>
    <row r="85" spans="1:5" ht="12.75" customHeight="1">
      <c r="A85" s="5">
        <v>7</v>
      </c>
      <c r="B85" s="6">
        <v>0.0009476851851851871</v>
      </c>
      <c r="C85" s="6">
        <v>0.000987343750000003</v>
      </c>
      <c r="D85" s="6">
        <v>0.00102700231481482</v>
      </c>
      <c r="E85" s="6">
        <v>0.0010630555555555627</v>
      </c>
    </row>
    <row r="86" spans="1:5" ht="12.75" customHeight="1">
      <c r="A86" s="5">
        <v>6</v>
      </c>
      <c r="B86" s="6">
        <v>0.0009512905092592613</v>
      </c>
      <c r="C86" s="6">
        <v>0.0009909490740740773</v>
      </c>
      <c r="D86" s="6">
        <v>0.0010306076388888943</v>
      </c>
      <c r="E86" s="6">
        <v>0.001066660879629637</v>
      </c>
    </row>
    <row r="87" spans="1:5" ht="12.75">
      <c r="A87" s="5">
        <v>5</v>
      </c>
      <c r="B87" s="6">
        <v>0.0009548958333333355</v>
      </c>
      <c r="C87" s="6">
        <v>0.0009945543981481515</v>
      </c>
      <c r="D87" s="6">
        <v>0.0010342129629629685</v>
      </c>
      <c r="E87" s="6">
        <v>0.0010702662037037113</v>
      </c>
    </row>
    <row r="88" spans="1:5" ht="12.75">
      <c r="A88" s="5">
        <v>4</v>
      </c>
      <c r="B88" s="6">
        <v>0.0009585011574074096</v>
      </c>
      <c r="C88" s="6">
        <v>0.0009981597222222258</v>
      </c>
      <c r="D88" s="6">
        <v>0.0010378182870370428</v>
      </c>
      <c r="E88" s="6">
        <v>0.0010738715277777856</v>
      </c>
    </row>
    <row r="89" spans="1:5" ht="12.75">
      <c r="A89" s="5">
        <v>3</v>
      </c>
      <c r="B89" s="6">
        <v>0.0009621064814814838</v>
      </c>
      <c r="C89" s="6">
        <v>0.0010017650462963</v>
      </c>
      <c r="D89" s="6">
        <v>0.001041423611111117</v>
      </c>
      <c r="E89" s="6">
        <v>0.0010774768518518598</v>
      </c>
    </row>
    <row r="90" spans="1:5" ht="12.75">
      <c r="A90" s="5">
        <v>2</v>
      </c>
      <c r="B90" s="6">
        <v>0.000965711805555558</v>
      </c>
      <c r="C90" s="6">
        <v>0.0010053703703703743</v>
      </c>
      <c r="D90" s="6">
        <v>0.0010450289351851914</v>
      </c>
      <c r="E90" s="6">
        <v>0.0010810821759259341</v>
      </c>
    </row>
    <row r="91" spans="1:5" ht="12.75">
      <c r="A91" s="5">
        <v>1</v>
      </c>
      <c r="B91" s="6">
        <v>0.0009693171296296321</v>
      </c>
      <c r="C91" s="6">
        <v>0.0010089756944444486</v>
      </c>
      <c r="D91" s="6">
        <v>0.0010486342592592656</v>
      </c>
      <c r="E91" s="6">
        <v>0.0010846875000000084</v>
      </c>
    </row>
  </sheetData>
  <sheetProtection selectLockedCells="1" selectUnlockedCells="1"/>
  <printOptions/>
  <pageMargins left="0.7875" right="0.7875" top="0.9840277777777777" bottom="0.7875" header="0.5118055555555555" footer="0.5118055555555555"/>
  <pageSetup horizontalDpi="300" verticalDpi="300" orientation="portrait" paperSize="9" r:id="rId1"/>
  <headerFooter alignWithMargins="0">
    <oddHeader>&amp;LObecné testy SCM&amp;C&amp;"Arial,tučné"&amp;12plavání 200m chlapci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14.140625" style="1" customWidth="1"/>
    <col min="2" max="2" width="7.8515625" style="1" customWidth="1"/>
    <col min="3" max="3" width="3.00390625" style="1" customWidth="1"/>
    <col min="4" max="4" width="14.140625" style="1" customWidth="1"/>
    <col min="5" max="5" width="7.8515625" style="1" customWidth="1"/>
    <col min="6" max="6" width="3.00390625" style="1" customWidth="1"/>
    <col min="7" max="7" width="14.140625" style="1" customWidth="1"/>
    <col min="8" max="8" width="7.8515625" style="1" customWidth="1"/>
    <col min="9" max="9" width="3.00390625" style="1" customWidth="1"/>
    <col min="10" max="10" width="14.140625" style="1" customWidth="1"/>
    <col min="11" max="11" width="7.8515625" style="1" customWidth="1"/>
    <col min="12" max="16384" width="9.140625" style="1" customWidth="1"/>
  </cols>
  <sheetData>
    <row r="1" spans="1:11" s="4" customFormat="1" ht="12.75" customHeight="1" thickBot="1">
      <c r="A1" s="2" t="s">
        <v>0</v>
      </c>
      <c r="B1" s="3">
        <v>2005</v>
      </c>
      <c r="C1" s="25"/>
      <c r="D1" s="2" t="s">
        <v>0</v>
      </c>
      <c r="E1" s="3">
        <v>2006</v>
      </c>
      <c r="F1" s="25"/>
      <c r="G1" s="2" t="s">
        <v>0</v>
      </c>
      <c r="H1" s="3">
        <v>2007</v>
      </c>
      <c r="I1" s="25"/>
      <c r="J1" s="2" t="s">
        <v>0</v>
      </c>
      <c r="K1" s="3">
        <v>2008</v>
      </c>
    </row>
    <row r="2" spans="1:11" s="4" customFormat="1" ht="12.75" customHeight="1">
      <c r="A2" s="10">
        <f aca="true" t="shared" si="0" ref="A2:A19">A3+3</f>
        <v>62</v>
      </c>
      <c r="B2" s="11">
        <v>20</v>
      </c>
      <c r="C2" s="11"/>
      <c r="D2" s="26">
        <f>D3+3</f>
        <v>71.19999999999999</v>
      </c>
      <c r="E2" s="11">
        <v>20</v>
      </c>
      <c r="F2" s="11"/>
      <c r="G2" s="26">
        <f aca="true" t="shared" si="1" ref="G2:G8">G3+3</f>
        <v>81</v>
      </c>
      <c r="H2" s="11">
        <v>20</v>
      </c>
      <c r="I2" s="11"/>
      <c r="J2" s="26">
        <f aca="true" t="shared" si="2" ref="J2:J8">J3+3</f>
        <v>86</v>
      </c>
      <c r="K2" s="11">
        <v>20</v>
      </c>
    </row>
    <row r="3" spans="1:11" s="4" customFormat="1" ht="12.75" customHeight="1">
      <c r="A3" s="10">
        <f t="shared" si="0"/>
        <v>59</v>
      </c>
      <c r="B3" s="11">
        <v>19</v>
      </c>
      <c r="C3" s="11"/>
      <c r="D3" s="26">
        <f>D4+3</f>
        <v>68.19999999999999</v>
      </c>
      <c r="E3" s="11">
        <v>19</v>
      </c>
      <c r="F3" s="11"/>
      <c r="G3" s="26">
        <f t="shared" si="1"/>
        <v>78</v>
      </c>
      <c r="H3" s="11">
        <v>19</v>
      </c>
      <c r="I3" s="11"/>
      <c r="J3" s="26">
        <f t="shared" si="2"/>
        <v>83</v>
      </c>
      <c r="K3" s="11">
        <v>19</v>
      </c>
    </row>
    <row r="4" spans="1:11" s="4" customFormat="1" ht="12.75" customHeight="1">
      <c r="A4" s="10">
        <f t="shared" si="0"/>
        <v>56</v>
      </c>
      <c r="B4" s="11">
        <f aca="true" t="shared" si="3" ref="B4:B19">B5+1</f>
        <v>18</v>
      </c>
      <c r="C4" s="11"/>
      <c r="D4" s="26">
        <f>D5+3</f>
        <v>65.19999999999999</v>
      </c>
      <c r="E4" s="11">
        <f>E5+1</f>
        <v>18</v>
      </c>
      <c r="F4" s="11"/>
      <c r="G4" s="26">
        <f t="shared" si="1"/>
        <v>75</v>
      </c>
      <c r="H4" s="11">
        <f>H5+1</f>
        <v>18</v>
      </c>
      <c r="I4" s="11"/>
      <c r="J4" s="26">
        <f t="shared" si="2"/>
        <v>80</v>
      </c>
      <c r="K4" s="11">
        <f>K5+1</f>
        <v>18</v>
      </c>
    </row>
    <row r="5" spans="1:11" s="4" customFormat="1" ht="12.75" customHeight="1">
      <c r="A5" s="10">
        <f t="shared" si="0"/>
        <v>53</v>
      </c>
      <c r="B5" s="11">
        <f t="shared" si="3"/>
        <v>17</v>
      </c>
      <c r="C5" s="11"/>
      <c r="D5" s="26">
        <f>D6+3</f>
        <v>62.19999999999999</v>
      </c>
      <c r="E5" s="11">
        <f>E6+1</f>
        <v>17</v>
      </c>
      <c r="F5" s="11"/>
      <c r="G5" s="26">
        <f t="shared" si="1"/>
        <v>72</v>
      </c>
      <c r="H5" s="11">
        <f>H6+1</f>
        <v>17</v>
      </c>
      <c r="I5" s="11"/>
      <c r="J5" s="26">
        <f t="shared" si="2"/>
        <v>77</v>
      </c>
      <c r="K5" s="11">
        <f>K6+1</f>
        <v>17</v>
      </c>
    </row>
    <row r="6" spans="1:11" s="4" customFormat="1" ht="12.75" customHeight="1">
      <c r="A6" s="10">
        <f t="shared" si="0"/>
        <v>50</v>
      </c>
      <c r="B6" s="11">
        <f t="shared" si="3"/>
        <v>16</v>
      </c>
      <c r="C6" s="11"/>
      <c r="D6" s="26">
        <f>D7+3</f>
        <v>59.19999999999999</v>
      </c>
      <c r="E6" s="11">
        <f aca="true" t="shared" si="4" ref="E6:E19">E7+1</f>
        <v>16</v>
      </c>
      <c r="F6" s="11"/>
      <c r="G6" s="26">
        <f t="shared" si="1"/>
        <v>69</v>
      </c>
      <c r="H6" s="11">
        <f aca="true" t="shared" si="5" ref="H6:H19">H7+1</f>
        <v>16</v>
      </c>
      <c r="I6" s="11"/>
      <c r="J6" s="26">
        <f t="shared" si="2"/>
        <v>74</v>
      </c>
      <c r="K6" s="11">
        <f aca="true" t="shared" si="6" ref="K6:K19">K7+1</f>
        <v>16</v>
      </c>
    </row>
    <row r="7" spans="1:11" ht="12.75" customHeight="1">
      <c r="A7" s="10">
        <f t="shared" si="0"/>
        <v>47</v>
      </c>
      <c r="B7" s="11">
        <f t="shared" si="3"/>
        <v>15</v>
      </c>
      <c r="C7" s="11"/>
      <c r="D7" s="26">
        <f aca="true" t="shared" si="7" ref="D7:D12">D8+3.3</f>
        <v>56.19999999999999</v>
      </c>
      <c r="E7" s="11">
        <f t="shared" si="4"/>
        <v>15</v>
      </c>
      <c r="F7" s="11"/>
      <c r="G7" s="26">
        <f t="shared" si="1"/>
        <v>66</v>
      </c>
      <c r="H7" s="11">
        <f t="shared" si="5"/>
        <v>15</v>
      </c>
      <c r="I7" s="11"/>
      <c r="J7" s="26">
        <f t="shared" si="2"/>
        <v>71</v>
      </c>
      <c r="K7" s="11">
        <f t="shared" si="6"/>
        <v>15</v>
      </c>
    </row>
    <row r="8" spans="1:11" ht="12.75" customHeight="1">
      <c r="A8" s="10">
        <f t="shared" si="0"/>
        <v>44</v>
      </c>
      <c r="B8" s="11">
        <f t="shared" si="3"/>
        <v>14</v>
      </c>
      <c r="C8" s="11"/>
      <c r="D8" s="26">
        <f t="shared" si="7"/>
        <v>52.89999999999999</v>
      </c>
      <c r="E8" s="11">
        <f t="shared" si="4"/>
        <v>14</v>
      </c>
      <c r="F8" s="11"/>
      <c r="G8" s="26">
        <f t="shared" si="1"/>
        <v>63</v>
      </c>
      <c r="H8" s="11">
        <f t="shared" si="5"/>
        <v>14</v>
      </c>
      <c r="I8" s="11"/>
      <c r="J8" s="26">
        <f t="shared" si="2"/>
        <v>68</v>
      </c>
      <c r="K8" s="11">
        <f t="shared" si="6"/>
        <v>14</v>
      </c>
    </row>
    <row r="9" spans="1:11" ht="12.75" customHeight="1">
      <c r="A9" s="10">
        <f t="shared" si="0"/>
        <v>41</v>
      </c>
      <c r="B9" s="11">
        <f t="shared" si="3"/>
        <v>13</v>
      </c>
      <c r="C9" s="11"/>
      <c r="D9" s="26">
        <f t="shared" si="7"/>
        <v>49.599999999999994</v>
      </c>
      <c r="E9" s="11">
        <f t="shared" si="4"/>
        <v>13</v>
      </c>
      <c r="F9" s="11"/>
      <c r="G9" s="26">
        <f aca="true" t="shared" si="8" ref="G9:G14">G10+4</f>
        <v>60</v>
      </c>
      <c r="H9" s="11">
        <f t="shared" si="5"/>
        <v>13</v>
      </c>
      <c r="I9" s="11"/>
      <c r="J9" s="26">
        <f aca="true" t="shared" si="9" ref="J9:J14">J10+4</f>
        <v>65</v>
      </c>
      <c r="K9" s="11">
        <f t="shared" si="6"/>
        <v>13</v>
      </c>
    </row>
    <row r="10" spans="1:11" ht="12.75" customHeight="1">
      <c r="A10" s="10">
        <f t="shared" si="0"/>
        <v>38</v>
      </c>
      <c r="B10" s="11">
        <f t="shared" si="3"/>
        <v>12</v>
      </c>
      <c r="C10" s="11"/>
      <c r="D10" s="26">
        <f t="shared" si="7"/>
        <v>46.3</v>
      </c>
      <c r="E10" s="11">
        <f t="shared" si="4"/>
        <v>12</v>
      </c>
      <c r="F10" s="11"/>
      <c r="G10" s="26">
        <f t="shared" si="8"/>
        <v>56</v>
      </c>
      <c r="H10" s="11">
        <f t="shared" si="5"/>
        <v>12</v>
      </c>
      <c r="I10" s="11"/>
      <c r="J10" s="26">
        <f t="shared" si="9"/>
        <v>61</v>
      </c>
      <c r="K10" s="11">
        <f t="shared" si="6"/>
        <v>12</v>
      </c>
    </row>
    <row r="11" spans="1:11" ht="12.75" customHeight="1">
      <c r="A11" s="10">
        <f t="shared" si="0"/>
        <v>35</v>
      </c>
      <c r="B11" s="11">
        <f t="shared" si="3"/>
        <v>11</v>
      </c>
      <c r="C11" s="11"/>
      <c r="D11" s="26">
        <f t="shared" si="7"/>
        <v>43</v>
      </c>
      <c r="E11" s="11">
        <f t="shared" si="4"/>
        <v>11</v>
      </c>
      <c r="F11" s="11"/>
      <c r="G11" s="26">
        <f t="shared" si="8"/>
        <v>52</v>
      </c>
      <c r="H11" s="11">
        <f t="shared" si="5"/>
        <v>11</v>
      </c>
      <c r="I11" s="11"/>
      <c r="J11" s="26">
        <f t="shared" si="9"/>
        <v>57</v>
      </c>
      <c r="K11" s="11">
        <f t="shared" si="6"/>
        <v>11</v>
      </c>
    </row>
    <row r="12" spans="1:11" ht="12.75" customHeight="1">
      <c r="A12" s="10">
        <f t="shared" si="0"/>
        <v>32</v>
      </c>
      <c r="B12" s="11">
        <f t="shared" si="3"/>
        <v>10</v>
      </c>
      <c r="C12" s="11"/>
      <c r="D12" s="26">
        <f t="shared" si="7"/>
        <v>39.7</v>
      </c>
      <c r="E12" s="11">
        <f t="shared" si="4"/>
        <v>10</v>
      </c>
      <c r="F12" s="11"/>
      <c r="G12" s="26">
        <f t="shared" si="8"/>
        <v>48</v>
      </c>
      <c r="H12" s="11">
        <f t="shared" si="5"/>
        <v>10</v>
      </c>
      <c r="I12" s="11"/>
      <c r="J12" s="26">
        <f t="shared" si="9"/>
        <v>53</v>
      </c>
      <c r="K12" s="11">
        <f t="shared" si="6"/>
        <v>10</v>
      </c>
    </row>
    <row r="13" spans="1:11" ht="12.75" customHeight="1">
      <c r="A13" s="10">
        <f t="shared" si="0"/>
        <v>29</v>
      </c>
      <c r="B13" s="11">
        <f t="shared" si="3"/>
        <v>9</v>
      </c>
      <c r="C13" s="11"/>
      <c r="D13" s="26">
        <f>D14+3.6</f>
        <v>36.400000000000006</v>
      </c>
      <c r="E13" s="11">
        <f t="shared" si="4"/>
        <v>9</v>
      </c>
      <c r="F13" s="11"/>
      <c r="G13" s="26">
        <f t="shared" si="8"/>
        <v>44</v>
      </c>
      <c r="H13" s="11">
        <f t="shared" si="5"/>
        <v>9</v>
      </c>
      <c r="I13" s="11"/>
      <c r="J13" s="26">
        <f t="shared" si="9"/>
        <v>49</v>
      </c>
      <c r="K13" s="11">
        <f t="shared" si="6"/>
        <v>9</v>
      </c>
    </row>
    <row r="14" spans="1:11" ht="12.75" customHeight="1">
      <c r="A14" s="10">
        <f t="shared" si="0"/>
        <v>26</v>
      </c>
      <c r="B14" s="11">
        <f t="shared" si="3"/>
        <v>8</v>
      </c>
      <c r="C14" s="11"/>
      <c r="D14" s="26">
        <f>D15+3.6</f>
        <v>32.800000000000004</v>
      </c>
      <c r="E14" s="11">
        <f t="shared" si="4"/>
        <v>8</v>
      </c>
      <c r="F14" s="11"/>
      <c r="G14" s="26">
        <f t="shared" si="8"/>
        <v>40</v>
      </c>
      <c r="H14" s="11">
        <f t="shared" si="5"/>
        <v>8</v>
      </c>
      <c r="I14" s="11"/>
      <c r="J14" s="26">
        <f t="shared" si="9"/>
        <v>45</v>
      </c>
      <c r="K14" s="11">
        <f t="shared" si="6"/>
        <v>8</v>
      </c>
    </row>
    <row r="15" spans="1:11" ht="12.75" customHeight="1">
      <c r="A15" s="10">
        <f t="shared" si="0"/>
        <v>23</v>
      </c>
      <c r="B15" s="11">
        <f t="shared" si="3"/>
        <v>7</v>
      </c>
      <c r="C15" s="11"/>
      <c r="D15" s="26">
        <f>D16+3.6</f>
        <v>29.200000000000003</v>
      </c>
      <c r="E15" s="11">
        <f t="shared" si="4"/>
        <v>7</v>
      </c>
      <c r="F15" s="11"/>
      <c r="G15" s="26">
        <f>G16+4</f>
        <v>36</v>
      </c>
      <c r="H15" s="11">
        <f t="shared" si="5"/>
        <v>7</v>
      </c>
      <c r="I15" s="11"/>
      <c r="J15" s="26">
        <f>J16+5</f>
        <v>41</v>
      </c>
      <c r="K15" s="11">
        <f t="shared" si="6"/>
        <v>7</v>
      </c>
    </row>
    <row r="16" spans="1:11" ht="12.75" customHeight="1">
      <c r="A16" s="10">
        <f t="shared" si="0"/>
        <v>20</v>
      </c>
      <c r="B16" s="11">
        <f t="shared" si="3"/>
        <v>6</v>
      </c>
      <c r="C16" s="11"/>
      <c r="D16" s="26">
        <f>D17+3.6</f>
        <v>25.6</v>
      </c>
      <c r="E16" s="11">
        <f t="shared" si="4"/>
        <v>6</v>
      </c>
      <c r="F16" s="11"/>
      <c r="G16" s="26">
        <f>G17+5</f>
        <v>32</v>
      </c>
      <c r="H16" s="11">
        <f t="shared" si="5"/>
        <v>6</v>
      </c>
      <c r="I16" s="11"/>
      <c r="J16" s="26">
        <f>J17+5</f>
        <v>36</v>
      </c>
      <c r="K16" s="11">
        <f t="shared" si="6"/>
        <v>6</v>
      </c>
    </row>
    <row r="17" spans="1:11" ht="12.75" customHeight="1">
      <c r="A17" s="10">
        <f t="shared" si="0"/>
        <v>17</v>
      </c>
      <c r="B17" s="11">
        <f t="shared" si="3"/>
        <v>5</v>
      </c>
      <c r="C17" s="11"/>
      <c r="D17" s="26">
        <f>D18+4</f>
        <v>22</v>
      </c>
      <c r="E17" s="11">
        <f t="shared" si="4"/>
        <v>5</v>
      </c>
      <c r="F17" s="11"/>
      <c r="G17" s="26">
        <f>G18+5</f>
        <v>27</v>
      </c>
      <c r="H17" s="11">
        <f t="shared" si="5"/>
        <v>5</v>
      </c>
      <c r="I17" s="11"/>
      <c r="J17" s="26">
        <f>J18+5</f>
        <v>31</v>
      </c>
      <c r="K17" s="11">
        <f t="shared" si="6"/>
        <v>5</v>
      </c>
    </row>
    <row r="18" spans="1:11" ht="12.75" customHeight="1">
      <c r="A18" s="10">
        <f t="shared" si="0"/>
        <v>14</v>
      </c>
      <c r="B18" s="11">
        <f t="shared" si="3"/>
        <v>4</v>
      </c>
      <c r="C18" s="11"/>
      <c r="D18" s="26">
        <f>D19+4</f>
        <v>18</v>
      </c>
      <c r="E18" s="11">
        <f t="shared" si="4"/>
        <v>4</v>
      </c>
      <c r="F18" s="11"/>
      <c r="G18" s="26">
        <f>G19+5</f>
        <v>22</v>
      </c>
      <c r="H18" s="11">
        <f t="shared" si="5"/>
        <v>4</v>
      </c>
      <c r="I18" s="11"/>
      <c r="J18" s="26">
        <f>J19+6</f>
        <v>26</v>
      </c>
      <c r="K18" s="11">
        <f t="shared" si="6"/>
        <v>4</v>
      </c>
    </row>
    <row r="19" spans="1:11" ht="12.75" customHeight="1">
      <c r="A19" s="10">
        <f t="shared" si="0"/>
        <v>11</v>
      </c>
      <c r="B19" s="11">
        <f t="shared" si="3"/>
        <v>3</v>
      </c>
      <c r="C19" s="11"/>
      <c r="D19" s="26">
        <f>D20+4</f>
        <v>14</v>
      </c>
      <c r="E19" s="11">
        <f t="shared" si="4"/>
        <v>3</v>
      </c>
      <c r="F19" s="11"/>
      <c r="G19" s="26">
        <f>G20+5</f>
        <v>17</v>
      </c>
      <c r="H19" s="11">
        <f t="shared" si="5"/>
        <v>3</v>
      </c>
      <c r="I19" s="11"/>
      <c r="J19" s="26">
        <f>J20+6</f>
        <v>20</v>
      </c>
      <c r="K19" s="11">
        <f t="shared" si="6"/>
        <v>3</v>
      </c>
    </row>
    <row r="20" spans="1:11" ht="12.75" customHeight="1">
      <c r="A20" s="10">
        <f>A21+3</f>
        <v>8</v>
      </c>
      <c r="B20" s="11">
        <v>2</v>
      </c>
      <c r="C20" s="11"/>
      <c r="D20" s="26">
        <f>D21+4</f>
        <v>10</v>
      </c>
      <c r="E20" s="11">
        <v>2</v>
      </c>
      <c r="F20" s="11"/>
      <c r="G20" s="26">
        <f>G21+5</f>
        <v>12</v>
      </c>
      <c r="H20" s="11">
        <v>2</v>
      </c>
      <c r="I20" s="11"/>
      <c r="J20" s="26">
        <f>J21+6</f>
        <v>14</v>
      </c>
      <c r="K20" s="11">
        <v>2</v>
      </c>
    </row>
    <row r="21" spans="1:11" ht="12.75" customHeight="1">
      <c r="A21" s="10">
        <v>5</v>
      </c>
      <c r="B21" s="11">
        <v>1</v>
      </c>
      <c r="C21" s="11"/>
      <c r="D21" s="26">
        <v>6</v>
      </c>
      <c r="E21" s="11">
        <v>1</v>
      </c>
      <c r="F21" s="11"/>
      <c r="G21" s="26">
        <v>7</v>
      </c>
      <c r="H21" s="11">
        <v>1</v>
      </c>
      <c r="I21" s="11"/>
      <c r="J21" s="26">
        <v>8</v>
      </c>
      <c r="K21" s="11">
        <v>1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3">
      <selection activeCell="N9" sqref="N9"/>
    </sheetView>
  </sheetViews>
  <sheetFormatPr defaultColWidth="9.140625" defaultRowHeight="12.75"/>
  <cols>
    <col min="1" max="1" width="14.140625" style="1" customWidth="1"/>
    <col min="2" max="2" width="7.8515625" style="1" customWidth="1"/>
    <col min="3" max="3" width="3.00390625" style="1" customWidth="1"/>
    <col min="4" max="4" width="14.140625" style="1" customWidth="1"/>
    <col min="5" max="5" width="7.8515625" style="1" customWidth="1"/>
    <col min="6" max="6" width="3.00390625" style="1" customWidth="1"/>
    <col min="7" max="7" width="14.140625" style="1" customWidth="1"/>
    <col min="8" max="8" width="7.8515625" style="1" customWidth="1"/>
    <col min="9" max="9" width="3.00390625" style="1" customWidth="1"/>
    <col min="10" max="10" width="14.140625" style="1" customWidth="1"/>
    <col min="11" max="11" width="7.8515625" style="1" customWidth="1"/>
    <col min="12" max="16384" width="9.140625" style="1" customWidth="1"/>
  </cols>
  <sheetData>
    <row r="1" spans="1:11" s="4" customFormat="1" ht="12.75" customHeight="1" thickBot="1">
      <c r="A1" s="2" t="s">
        <v>0</v>
      </c>
      <c r="B1" s="3">
        <v>2005</v>
      </c>
      <c r="C1" s="25"/>
      <c r="D1" s="2" t="s">
        <v>0</v>
      </c>
      <c r="E1" s="3">
        <v>2006</v>
      </c>
      <c r="F1" s="25"/>
      <c r="G1" s="2" t="s">
        <v>0</v>
      </c>
      <c r="H1" s="3">
        <v>2007</v>
      </c>
      <c r="I1" s="25"/>
      <c r="J1" s="2" t="s">
        <v>0</v>
      </c>
      <c r="K1" s="3">
        <v>2008</v>
      </c>
    </row>
    <row r="2" spans="1:11" s="4" customFormat="1" ht="12.75" customHeight="1">
      <c r="A2" s="27"/>
      <c r="B2" s="28"/>
      <c r="C2" s="29"/>
      <c r="D2" s="29"/>
      <c r="E2" s="30"/>
      <c r="F2" s="29"/>
      <c r="G2" s="10">
        <f>G3+2</f>
        <v>66</v>
      </c>
      <c r="H2" s="11">
        <f aca="true" t="shared" si="0" ref="H2:H11">H3+1</f>
        <v>28</v>
      </c>
      <c r="I2" s="29"/>
      <c r="J2" s="26">
        <f>J3+2</f>
        <v>70</v>
      </c>
      <c r="K2" s="11">
        <f aca="true" t="shared" si="1" ref="K2:K11">K3+1</f>
        <v>28</v>
      </c>
    </row>
    <row r="3" spans="1:11" s="4" customFormat="1" ht="12.75" customHeight="1">
      <c r="A3" s="27"/>
      <c r="B3" s="28"/>
      <c r="C3" s="29"/>
      <c r="D3" s="29"/>
      <c r="E3" s="30"/>
      <c r="F3" s="29"/>
      <c r="G3" s="10">
        <f>G4+2</f>
        <v>64</v>
      </c>
      <c r="H3" s="11">
        <f t="shared" si="0"/>
        <v>27</v>
      </c>
      <c r="I3" s="29"/>
      <c r="J3" s="26">
        <f>J4+2</f>
        <v>68</v>
      </c>
      <c r="K3" s="11">
        <f t="shared" si="1"/>
        <v>27</v>
      </c>
    </row>
    <row r="4" spans="1:11" s="4" customFormat="1" ht="12.75" customHeight="1">
      <c r="A4" s="27"/>
      <c r="B4" s="28"/>
      <c r="C4" s="29"/>
      <c r="D4" s="29"/>
      <c r="E4" s="30"/>
      <c r="F4" s="29"/>
      <c r="G4" s="10">
        <f>G5+2</f>
        <v>62</v>
      </c>
      <c r="H4" s="11">
        <f t="shared" si="0"/>
        <v>26</v>
      </c>
      <c r="I4" s="29"/>
      <c r="J4" s="26">
        <f>J5+2</f>
        <v>66</v>
      </c>
      <c r="K4" s="11">
        <f t="shared" si="1"/>
        <v>26</v>
      </c>
    </row>
    <row r="5" spans="1:11" s="4" customFormat="1" ht="12.75" customHeight="1">
      <c r="A5" s="27"/>
      <c r="B5" s="28"/>
      <c r="C5" s="29"/>
      <c r="D5" s="29"/>
      <c r="E5" s="30"/>
      <c r="F5" s="29"/>
      <c r="G5" s="10">
        <f>G6+2</f>
        <v>60</v>
      </c>
      <c r="H5" s="11">
        <f t="shared" si="0"/>
        <v>25</v>
      </c>
      <c r="I5" s="29"/>
      <c r="J5" s="26">
        <f>J6+2</f>
        <v>64</v>
      </c>
      <c r="K5" s="11">
        <f t="shared" si="1"/>
        <v>25</v>
      </c>
    </row>
    <row r="6" spans="1:11" s="4" customFormat="1" ht="12.75" customHeight="1">
      <c r="A6" s="10">
        <f aca="true" t="shared" si="2" ref="A6:A11">A7+3</f>
        <v>74</v>
      </c>
      <c r="B6" s="11">
        <f aca="true" t="shared" si="3" ref="B6:B11">B7+1</f>
        <v>24</v>
      </c>
      <c r="C6" s="29"/>
      <c r="D6" s="26">
        <f aca="true" t="shared" si="4" ref="D6:D11">D7+3</f>
        <v>91</v>
      </c>
      <c r="E6" s="11">
        <f aca="true" t="shared" si="5" ref="E6:E11">E7+1</f>
        <v>24</v>
      </c>
      <c r="F6" s="29"/>
      <c r="G6" s="10">
        <f aca="true" t="shared" si="6" ref="G6:G11">G7+2</f>
        <v>58</v>
      </c>
      <c r="H6" s="11">
        <f t="shared" si="0"/>
        <v>24</v>
      </c>
      <c r="I6" s="29"/>
      <c r="J6" s="26">
        <f aca="true" t="shared" si="7" ref="J6:J11">J7+2</f>
        <v>62</v>
      </c>
      <c r="K6" s="11">
        <f t="shared" si="1"/>
        <v>24</v>
      </c>
    </row>
    <row r="7" spans="1:11" s="4" customFormat="1" ht="12.75" customHeight="1">
      <c r="A7" s="10">
        <f t="shared" si="2"/>
        <v>71</v>
      </c>
      <c r="B7" s="11">
        <f t="shared" si="3"/>
        <v>23</v>
      </c>
      <c r="C7" s="29"/>
      <c r="D7" s="26">
        <f t="shared" si="4"/>
        <v>88</v>
      </c>
      <c r="E7" s="11">
        <f t="shared" si="5"/>
        <v>23</v>
      </c>
      <c r="F7" s="29"/>
      <c r="G7" s="10">
        <f t="shared" si="6"/>
        <v>56</v>
      </c>
      <c r="H7" s="11">
        <f t="shared" si="0"/>
        <v>23</v>
      </c>
      <c r="I7" s="29"/>
      <c r="J7" s="26">
        <f t="shared" si="7"/>
        <v>60</v>
      </c>
      <c r="K7" s="11">
        <f t="shared" si="1"/>
        <v>23</v>
      </c>
    </row>
    <row r="8" spans="1:11" s="4" customFormat="1" ht="12.75" customHeight="1">
      <c r="A8" s="10">
        <f t="shared" si="2"/>
        <v>68</v>
      </c>
      <c r="B8" s="11">
        <f t="shared" si="3"/>
        <v>22</v>
      </c>
      <c r="C8" s="29"/>
      <c r="D8" s="26">
        <f t="shared" si="4"/>
        <v>85</v>
      </c>
      <c r="E8" s="11">
        <f t="shared" si="5"/>
        <v>22</v>
      </c>
      <c r="F8" s="29"/>
      <c r="G8" s="10">
        <f t="shared" si="6"/>
        <v>54</v>
      </c>
      <c r="H8" s="11">
        <f t="shared" si="0"/>
        <v>22</v>
      </c>
      <c r="I8" s="29"/>
      <c r="J8" s="26">
        <f t="shared" si="7"/>
        <v>58</v>
      </c>
      <c r="K8" s="11">
        <f t="shared" si="1"/>
        <v>22</v>
      </c>
    </row>
    <row r="9" spans="1:11" s="4" customFormat="1" ht="12.75" customHeight="1">
      <c r="A9" s="10">
        <f t="shared" si="2"/>
        <v>65</v>
      </c>
      <c r="B9" s="11">
        <f t="shared" si="3"/>
        <v>21</v>
      </c>
      <c r="C9" s="29"/>
      <c r="D9" s="26">
        <f t="shared" si="4"/>
        <v>82</v>
      </c>
      <c r="E9" s="11">
        <f t="shared" si="5"/>
        <v>21</v>
      </c>
      <c r="F9" s="29"/>
      <c r="G9" s="10">
        <f t="shared" si="6"/>
        <v>52</v>
      </c>
      <c r="H9" s="11">
        <f t="shared" si="0"/>
        <v>21</v>
      </c>
      <c r="I9" s="29"/>
      <c r="J9" s="26">
        <f t="shared" si="7"/>
        <v>56</v>
      </c>
      <c r="K9" s="11">
        <f t="shared" si="1"/>
        <v>21</v>
      </c>
    </row>
    <row r="10" spans="1:11" s="4" customFormat="1" ht="12.75" customHeight="1">
      <c r="A10" s="10">
        <f t="shared" si="2"/>
        <v>62</v>
      </c>
      <c r="B10" s="11">
        <f t="shared" si="3"/>
        <v>20</v>
      </c>
      <c r="C10" s="29"/>
      <c r="D10" s="26">
        <f t="shared" si="4"/>
        <v>79</v>
      </c>
      <c r="E10" s="11">
        <f t="shared" si="5"/>
        <v>20</v>
      </c>
      <c r="F10" s="29"/>
      <c r="G10" s="10">
        <f t="shared" si="6"/>
        <v>50</v>
      </c>
      <c r="H10" s="11">
        <f t="shared" si="0"/>
        <v>20</v>
      </c>
      <c r="I10" s="29"/>
      <c r="J10" s="26">
        <f t="shared" si="7"/>
        <v>54</v>
      </c>
      <c r="K10" s="11">
        <f t="shared" si="1"/>
        <v>20</v>
      </c>
    </row>
    <row r="11" spans="1:11" s="4" customFormat="1" ht="12.75" customHeight="1">
      <c r="A11" s="10">
        <f t="shared" si="2"/>
        <v>59</v>
      </c>
      <c r="B11" s="11">
        <f t="shared" si="3"/>
        <v>19</v>
      </c>
      <c r="C11" s="29"/>
      <c r="D11" s="26">
        <f t="shared" si="4"/>
        <v>76</v>
      </c>
      <c r="E11" s="11">
        <f t="shared" si="5"/>
        <v>19</v>
      </c>
      <c r="F11" s="29"/>
      <c r="G11" s="10">
        <f t="shared" si="6"/>
        <v>48</v>
      </c>
      <c r="H11" s="11">
        <f t="shared" si="0"/>
        <v>19</v>
      </c>
      <c r="I11" s="29"/>
      <c r="J11" s="26">
        <f t="shared" si="7"/>
        <v>52</v>
      </c>
      <c r="K11" s="11">
        <f t="shared" si="1"/>
        <v>19</v>
      </c>
    </row>
    <row r="12" spans="1:11" s="4" customFormat="1" ht="12.75" customHeight="1">
      <c r="A12" s="10">
        <f>A13+3</f>
        <v>56</v>
      </c>
      <c r="B12" s="11">
        <f aca="true" t="shared" si="8" ref="B12:B27">B13+1</f>
        <v>18</v>
      </c>
      <c r="C12" s="11"/>
      <c r="D12" s="26">
        <f>D13+3</f>
        <v>73</v>
      </c>
      <c r="E12" s="11">
        <f aca="true" t="shared" si="9" ref="E12:E27">E13+1</f>
        <v>18</v>
      </c>
      <c r="F12" s="11"/>
      <c r="G12" s="10">
        <f aca="true" t="shared" si="10" ref="G12:G17">G13+2</f>
        <v>46</v>
      </c>
      <c r="H12" s="11">
        <f aca="true" t="shared" si="11" ref="H12:H27">H13+1</f>
        <v>18</v>
      </c>
      <c r="I12" s="23"/>
      <c r="J12" s="26">
        <f>J13+2</f>
        <v>50</v>
      </c>
      <c r="K12" s="11">
        <f aca="true" t="shared" si="12" ref="K12:K27">K13+1</f>
        <v>18</v>
      </c>
    </row>
    <row r="13" spans="1:11" s="4" customFormat="1" ht="12.75" customHeight="1">
      <c r="A13" s="10">
        <f aca="true" t="shared" si="13" ref="A13:A27">A14+3</f>
        <v>53</v>
      </c>
      <c r="B13" s="11">
        <f t="shared" si="8"/>
        <v>17</v>
      </c>
      <c r="C13" s="11"/>
      <c r="D13" s="26">
        <f>D14+3</f>
        <v>70</v>
      </c>
      <c r="E13" s="11">
        <f t="shared" si="9"/>
        <v>17</v>
      </c>
      <c r="F13" s="11"/>
      <c r="G13" s="10">
        <f t="shared" si="10"/>
        <v>44</v>
      </c>
      <c r="H13" s="11">
        <f t="shared" si="11"/>
        <v>17</v>
      </c>
      <c r="I13" s="23"/>
      <c r="J13" s="26">
        <f>J14+2</f>
        <v>48</v>
      </c>
      <c r="K13" s="11">
        <f t="shared" si="12"/>
        <v>17</v>
      </c>
    </row>
    <row r="14" spans="1:11" s="4" customFormat="1" ht="12.75" customHeight="1">
      <c r="A14" s="10">
        <f t="shared" si="13"/>
        <v>50</v>
      </c>
      <c r="B14" s="11">
        <f t="shared" si="8"/>
        <v>16</v>
      </c>
      <c r="C14" s="11"/>
      <c r="D14" s="26">
        <f>D15+4</f>
        <v>67</v>
      </c>
      <c r="E14" s="11">
        <f t="shared" si="9"/>
        <v>16</v>
      </c>
      <c r="F14" s="11"/>
      <c r="G14" s="10">
        <f t="shared" si="10"/>
        <v>42</v>
      </c>
      <c r="H14" s="11">
        <f t="shared" si="11"/>
        <v>16</v>
      </c>
      <c r="I14" s="23"/>
      <c r="J14" s="26">
        <f>J15+2</f>
        <v>46</v>
      </c>
      <c r="K14" s="11">
        <f t="shared" si="12"/>
        <v>16</v>
      </c>
    </row>
    <row r="15" spans="1:11" ht="12.75" customHeight="1">
      <c r="A15" s="10">
        <f t="shared" si="13"/>
        <v>47</v>
      </c>
      <c r="B15" s="11">
        <f t="shared" si="8"/>
        <v>15</v>
      </c>
      <c r="C15" s="11"/>
      <c r="D15" s="26">
        <f>D16+4</f>
        <v>63</v>
      </c>
      <c r="E15" s="11">
        <f t="shared" si="9"/>
        <v>15</v>
      </c>
      <c r="F15" s="11"/>
      <c r="G15" s="10">
        <f t="shared" si="10"/>
        <v>40</v>
      </c>
      <c r="H15" s="11">
        <f t="shared" si="11"/>
        <v>15</v>
      </c>
      <c r="I15" s="24"/>
      <c r="J15" s="26">
        <f>J16+2</f>
        <v>44</v>
      </c>
      <c r="K15" s="11">
        <f t="shared" si="12"/>
        <v>15</v>
      </c>
    </row>
    <row r="16" spans="1:11" ht="12.75" customHeight="1">
      <c r="A16" s="10">
        <f t="shared" si="13"/>
        <v>44</v>
      </c>
      <c r="B16" s="11">
        <f t="shared" si="8"/>
        <v>14</v>
      </c>
      <c r="C16" s="11"/>
      <c r="D16" s="26">
        <f>D17+4</f>
        <v>59</v>
      </c>
      <c r="E16" s="11">
        <f t="shared" si="9"/>
        <v>14</v>
      </c>
      <c r="F16" s="11"/>
      <c r="G16" s="10">
        <f t="shared" si="10"/>
        <v>38</v>
      </c>
      <c r="H16" s="11">
        <f t="shared" si="11"/>
        <v>14</v>
      </c>
      <c r="I16" s="11"/>
      <c r="J16" s="26">
        <f>J17+2</f>
        <v>42</v>
      </c>
      <c r="K16" s="11">
        <f t="shared" si="12"/>
        <v>14</v>
      </c>
    </row>
    <row r="17" spans="1:11" ht="12.75" customHeight="1">
      <c r="A17" s="10">
        <f t="shared" si="13"/>
        <v>41</v>
      </c>
      <c r="B17" s="11">
        <f t="shared" si="8"/>
        <v>13</v>
      </c>
      <c r="C17" s="11"/>
      <c r="D17" s="26">
        <f>D18+4</f>
        <v>55</v>
      </c>
      <c r="E17" s="11">
        <f t="shared" si="9"/>
        <v>13</v>
      </c>
      <c r="F17" s="11"/>
      <c r="G17" s="10">
        <f t="shared" si="10"/>
        <v>36</v>
      </c>
      <c r="H17" s="11">
        <f t="shared" si="11"/>
        <v>13</v>
      </c>
      <c r="I17" s="11"/>
      <c r="J17" s="26">
        <f aca="true" t="shared" si="14" ref="J17:J27">J18+3</f>
        <v>40</v>
      </c>
      <c r="K17" s="11">
        <f t="shared" si="12"/>
        <v>13</v>
      </c>
    </row>
    <row r="18" spans="1:11" ht="12.75" customHeight="1">
      <c r="A18" s="10">
        <f t="shared" si="13"/>
        <v>38</v>
      </c>
      <c r="B18" s="11">
        <f t="shared" si="8"/>
        <v>12</v>
      </c>
      <c r="C18" s="11"/>
      <c r="D18" s="26">
        <f>D19+4</f>
        <v>51</v>
      </c>
      <c r="E18" s="11">
        <f t="shared" si="9"/>
        <v>12</v>
      </c>
      <c r="F18" s="11"/>
      <c r="G18" s="10">
        <f>G19+2</f>
        <v>34</v>
      </c>
      <c r="H18" s="11">
        <f t="shared" si="11"/>
        <v>12</v>
      </c>
      <c r="I18" s="11"/>
      <c r="J18" s="26">
        <f t="shared" si="14"/>
        <v>37</v>
      </c>
      <c r="K18" s="11">
        <f t="shared" si="12"/>
        <v>12</v>
      </c>
    </row>
    <row r="19" spans="1:11" ht="12.75" customHeight="1">
      <c r="A19" s="10">
        <f t="shared" si="13"/>
        <v>35</v>
      </c>
      <c r="B19" s="11">
        <f t="shared" si="8"/>
        <v>11</v>
      </c>
      <c r="C19" s="11"/>
      <c r="D19" s="26">
        <f aca="true" t="shared" si="15" ref="D19:D27">D20+4</f>
        <v>47</v>
      </c>
      <c r="E19" s="11">
        <f t="shared" si="9"/>
        <v>11</v>
      </c>
      <c r="F19" s="11"/>
      <c r="G19" s="10">
        <f aca="true" t="shared" si="16" ref="G19:G27">G20+3</f>
        <v>32</v>
      </c>
      <c r="H19" s="11">
        <f t="shared" si="11"/>
        <v>11</v>
      </c>
      <c r="I19" s="11"/>
      <c r="J19" s="26">
        <f t="shared" si="14"/>
        <v>34</v>
      </c>
      <c r="K19" s="11">
        <f t="shared" si="12"/>
        <v>11</v>
      </c>
    </row>
    <row r="20" spans="1:11" ht="12.75" customHeight="1">
      <c r="A20" s="10">
        <f t="shared" si="13"/>
        <v>32</v>
      </c>
      <c r="B20" s="11">
        <f t="shared" si="8"/>
        <v>10</v>
      </c>
      <c r="C20" s="11"/>
      <c r="D20" s="26">
        <f t="shared" si="15"/>
        <v>43</v>
      </c>
      <c r="E20" s="11">
        <f t="shared" si="9"/>
        <v>10</v>
      </c>
      <c r="F20" s="11"/>
      <c r="G20" s="10">
        <f t="shared" si="16"/>
        <v>29</v>
      </c>
      <c r="H20" s="11">
        <f t="shared" si="11"/>
        <v>10</v>
      </c>
      <c r="I20" s="11"/>
      <c r="J20" s="26">
        <f t="shared" si="14"/>
        <v>31</v>
      </c>
      <c r="K20" s="11">
        <f t="shared" si="12"/>
        <v>10</v>
      </c>
    </row>
    <row r="21" spans="1:11" ht="12.75" customHeight="1">
      <c r="A21" s="10">
        <f t="shared" si="13"/>
        <v>29</v>
      </c>
      <c r="B21" s="11">
        <f t="shared" si="8"/>
        <v>9</v>
      </c>
      <c r="C21" s="11"/>
      <c r="D21" s="26">
        <f t="shared" si="15"/>
        <v>39</v>
      </c>
      <c r="E21" s="11">
        <f t="shared" si="9"/>
        <v>9</v>
      </c>
      <c r="F21" s="11"/>
      <c r="G21" s="10">
        <f t="shared" si="16"/>
        <v>26</v>
      </c>
      <c r="H21" s="11">
        <f t="shared" si="11"/>
        <v>9</v>
      </c>
      <c r="I21" s="11"/>
      <c r="J21" s="26">
        <f t="shared" si="14"/>
        <v>28</v>
      </c>
      <c r="K21" s="11">
        <f t="shared" si="12"/>
        <v>9</v>
      </c>
    </row>
    <row r="22" spans="1:11" ht="12.75" customHeight="1">
      <c r="A22" s="10">
        <f t="shared" si="13"/>
        <v>26</v>
      </c>
      <c r="B22" s="11">
        <f t="shared" si="8"/>
        <v>8</v>
      </c>
      <c r="C22" s="11"/>
      <c r="D22" s="26">
        <f t="shared" si="15"/>
        <v>35</v>
      </c>
      <c r="E22" s="11">
        <f t="shared" si="9"/>
        <v>8</v>
      </c>
      <c r="F22" s="11"/>
      <c r="G22" s="10">
        <f t="shared" si="16"/>
        <v>23</v>
      </c>
      <c r="H22" s="11">
        <f t="shared" si="11"/>
        <v>8</v>
      </c>
      <c r="I22" s="11"/>
      <c r="J22" s="26">
        <f t="shared" si="14"/>
        <v>25</v>
      </c>
      <c r="K22" s="11">
        <f t="shared" si="12"/>
        <v>8</v>
      </c>
    </row>
    <row r="23" spans="1:11" ht="12.75" customHeight="1">
      <c r="A23" s="10">
        <f t="shared" si="13"/>
        <v>23</v>
      </c>
      <c r="B23" s="11">
        <f t="shared" si="8"/>
        <v>7</v>
      </c>
      <c r="C23" s="11"/>
      <c r="D23" s="26">
        <f t="shared" si="15"/>
        <v>31</v>
      </c>
      <c r="E23" s="11">
        <f t="shared" si="9"/>
        <v>7</v>
      </c>
      <c r="F23" s="11"/>
      <c r="G23" s="10">
        <f t="shared" si="16"/>
        <v>20</v>
      </c>
      <c r="H23" s="11">
        <f t="shared" si="11"/>
        <v>7</v>
      </c>
      <c r="I23" s="11"/>
      <c r="J23" s="26">
        <f t="shared" si="14"/>
        <v>22</v>
      </c>
      <c r="K23" s="11">
        <f t="shared" si="12"/>
        <v>7</v>
      </c>
    </row>
    <row r="24" spans="1:11" ht="12.75" customHeight="1">
      <c r="A24" s="10">
        <f t="shared" si="13"/>
        <v>20</v>
      </c>
      <c r="B24" s="11">
        <f t="shared" si="8"/>
        <v>6</v>
      </c>
      <c r="C24" s="11"/>
      <c r="D24" s="26">
        <f t="shared" si="15"/>
        <v>27</v>
      </c>
      <c r="E24" s="11">
        <f t="shared" si="9"/>
        <v>6</v>
      </c>
      <c r="F24" s="11"/>
      <c r="G24" s="10">
        <f t="shared" si="16"/>
        <v>17</v>
      </c>
      <c r="H24" s="11">
        <f t="shared" si="11"/>
        <v>6</v>
      </c>
      <c r="I24" s="11"/>
      <c r="J24" s="26">
        <f t="shared" si="14"/>
        <v>19</v>
      </c>
      <c r="K24" s="11">
        <f t="shared" si="12"/>
        <v>6</v>
      </c>
    </row>
    <row r="25" spans="1:11" ht="12.75" customHeight="1">
      <c r="A25" s="10">
        <f t="shared" si="13"/>
        <v>17</v>
      </c>
      <c r="B25" s="11">
        <f t="shared" si="8"/>
        <v>5</v>
      </c>
      <c r="C25" s="11"/>
      <c r="D25" s="26">
        <f t="shared" si="15"/>
        <v>23</v>
      </c>
      <c r="E25" s="11">
        <f t="shared" si="9"/>
        <v>5</v>
      </c>
      <c r="F25" s="11"/>
      <c r="G25" s="10">
        <f t="shared" si="16"/>
        <v>14</v>
      </c>
      <c r="H25" s="11">
        <f t="shared" si="11"/>
        <v>5</v>
      </c>
      <c r="I25" s="11"/>
      <c r="J25" s="26">
        <f t="shared" si="14"/>
        <v>16</v>
      </c>
      <c r="K25" s="11">
        <f t="shared" si="12"/>
        <v>5</v>
      </c>
    </row>
    <row r="26" spans="1:11" ht="12.75" customHeight="1">
      <c r="A26" s="10">
        <f t="shared" si="13"/>
        <v>14</v>
      </c>
      <c r="B26" s="11">
        <f t="shared" si="8"/>
        <v>4</v>
      </c>
      <c r="C26" s="11"/>
      <c r="D26" s="26">
        <f t="shared" si="15"/>
        <v>19</v>
      </c>
      <c r="E26" s="11">
        <f t="shared" si="9"/>
        <v>4</v>
      </c>
      <c r="F26" s="11"/>
      <c r="G26" s="10">
        <f t="shared" si="16"/>
        <v>11</v>
      </c>
      <c r="H26" s="11">
        <f t="shared" si="11"/>
        <v>4</v>
      </c>
      <c r="I26" s="11"/>
      <c r="J26" s="26">
        <f t="shared" si="14"/>
        <v>13</v>
      </c>
      <c r="K26" s="11">
        <f t="shared" si="12"/>
        <v>4</v>
      </c>
    </row>
    <row r="27" spans="1:11" ht="12.75" customHeight="1">
      <c r="A27" s="10">
        <f t="shared" si="13"/>
        <v>11</v>
      </c>
      <c r="B27" s="11">
        <f t="shared" si="8"/>
        <v>3</v>
      </c>
      <c r="C27" s="11"/>
      <c r="D27" s="26">
        <f t="shared" si="15"/>
        <v>15</v>
      </c>
      <c r="E27" s="11">
        <f t="shared" si="9"/>
        <v>3</v>
      </c>
      <c r="F27" s="11"/>
      <c r="G27" s="10">
        <f t="shared" si="16"/>
        <v>8</v>
      </c>
      <c r="H27" s="11">
        <f t="shared" si="11"/>
        <v>3</v>
      </c>
      <c r="I27" s="11"/>
      <c r="J27" s="26">
        <f t="shared" si="14"/>
        <v>10</v>
      </c>
      <c r="K27" s="11">
        <f t="shared" si="12"/>
        <v>3</v>
      </c>
    </row>
    <row r="28" spans="1:11" ht="12.75" customHeight="1">
      <c r="A28" s="10">
        <f>A29+3</f>
        <v>8</v>
      </c>
      <c r="B28" s="11">
        <v>2</v>
      </c>
      <c r="C28" s="11"/>
      <c r="D28" s="26">
        <f>D29+4</f>
        <v>11</v>
      </c>
      <c r="E28" s="11">
        <v>2</v>
      </c>
      <c r="F28" s="11"/>
      <c r="G28" s="10">
        <f>G29+3</f>
        <v>5</v>
      </c>
      <c r="H28" s="11">
        <v>2</v>
      </c>
      <c r="I28" s="11"/>
      <c r="J28" s="26">
        <f>J29+3</f>
        <v>7</v>
      </c>
      <c r="K28" s="11">
        <v>2</v>
      </c>
    </row>
    <row r="29" spans="1:11" ht="12.75" customHeight="1">
      <c r="A29" s="10">
        <v>5</v>
      </c>
      <c r="B29" s="11">
        <v>1</v>
      </c>
      <c r="C29" s="11"/>
      <c r="D29" s="26">
        <v>7</v>
      </c>
      <c r="E29" s="11">
        <v>1</v>
      </c>
      <c r="F29" s="11"/>
      <c r="G29" s="10">
        <v>2</v>
      </c>
      <c r="H29" s="11">
        <v>1</v>
      </c>
      <c r="I29" s="11"/>
      <c r="J29" s="26">
        <v>4</v>
      </c>
      <c r="K29" s="11">
        <v>1</v>
      </c>
    </row>
  </sheetData>
  <sheetProtection selectLockedCells="1" selectUnlockedCells="1"/>
  <printOptions/>
  <pageMargins left="0.7875" right="0.7875" top="0.9840277777777777" bottom="0.7875" header="0.5118055555555555" footer="0.5118055555555555"/>
  <pageSetup horizontalDpi="300" verticalDpi="300" orientation="portrait" paperSize="9" r:id="rId1"/>
  <headerFooter alignWithMargins="0">
    <oddHeader>&amp;LObecné testy SCM&amp;C&amp;"Arial,tučné"&amp;12Bench a přítah za 2 minuty - chlapci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14.140625" style="1" customWidth="1"/>
    <col min="2" max="2" width="7.8515625" style="1" customWidth="1"/>
    <col min="3" max="3" width="3.00390625" style="1" customWidth="1"/>
    <col min="4" max="4" width="14.140625" style="1" customWidth="1"/>
    <col min="5" max="5" width="7.8515625" style="1" customWidth="1"/>
    <col min="6" max="6" width="3.00390625" style="1" customWidth="1"/>
    <col min="7" max="7" width="14.140625" style="1" customWidth="1"/>
    <col min="8" max="8" width="7.8515625" style="1" customWidth="1"/>
    <col min="9" max="9" width="3.00390625" style="1" customWidth="1"/>
    <col min="10" max="10" width="14.140625" style="1" customWidth="1"/>
    <col min="11" max="11" width="7.8515625" style="1" customWidth="1"/>
    <col min="12" max="16384" width="9.140625" style="1" customWidth="1"/>
  </cols>
  <sheetData>
    <row r="1" spans="1:11" s="4" customFormat="1" ht="12.75" customHeight="1" thickBot="1">
      <c r="A1" s="2" t="s">
        <v>0</v>
      </c>
      <c r="B1" s="3">
        <v>2005</v>
      </c>
      <c r="C1" s="25"/>
      <c r="D1" s="2" t="s">
        <v>0</v>
      </c>
      <c r="E1" s="3">
        <v>2006</v>
      </c>
      <c r="F1" s="25"/>
      <c r="G1" s="2" t="s">
        <v>0</v>
      </c>
      <c r="H1" s="3">
        <v>2007</v>
      </c>
      <c r="I1" s="25"/>
      <c r="J1" s="2" t="s">
        <v>0</v>
      </c>
      <c r="K1" s="3">
        <v>2008</v>
      </c>
    </row>
    <row r="2" spans="1:11" s="4" customFormat="1" ht="12.75" customHeight="1">
      <c r="A2" s="10"/>
      <c r="B2" s="11"/>
      <c r="C2" s="11"/>
      <c r="D2" s="26"/>
      <c r="E2" s="11"/>
      <c r="F2" s="11"/>
      <c r="G2" s="26">
        <f aca="true" t="shared" si="0" ref="G2:G43">G3+1.7</f>
        <v>74.10000000000005</v>
      </c>
      <c r="H2" s="11">
        <v>50</v>
      </c>
      <c r="I2" s="23"/>
      <c r="J2" s="26">
        <f aca="true" t="shared" si="1" ref="J2:J45">J3+1.9</f>
        <v>86.50000000000003</v>
      </c>
      <c r="K2" s="11">
        <v>50</v>
      </c>
    </row>
    <row r="3" spans="1:11" s="4" customFormat="1" ht="12.75" customHeight="1">
      <c r="A3" s="10"/>
      <c r="B3" s="11"/>
      <c r="C3" s="11"/>
      <c r="D3" s="26"/>
      <c r="E3" s="11"/>
      <c r="F3" s="11"/>
      <c r="G3" s="26">
        <f t="shared" si="0"/>
        <v>72.40000000000005</v>
      </c>
      <c r="H3" s="11">
        <v>49</v>
      </c>
      <c r="I3" s="23"/>
      <c r="J3" s="26">
        <f t="shared" si="1"/>
        <v>84.60000000000002</v>
      </c>
      <c r="K3" s="11">
        <v>49</v>
      </c>
    </row>
    <row r="4" spans="1:11" s="4" customFormat="1" ht="12.75" customHeight="1">
      <c r="A4" s="10"/>
      <c r="B4" s="11"/>
      <c r="C4" s="11"/>
      <c r="D4" s="26"/>
      <c r="E4" s="11"/>
      <c r="F4" s="11"/>
      <c r="G4" s="26">
        <f t="shared" si="0"/>
        <v>70.70000000000005</v>
      </c>
      <c r="H4" s="11">
        <v>48</v>
      </c>
      <c r="I4" s="23"/>
      <c r="J4" s="26">
        <f t="shared" si="1"/>
        <v>82.70000000000002</v>
      </c>
      <c r="K4" s="11">
        <v>48</v>
      </c>
    </row>
    <row r="5" spans="1:11" ht="12.75" customHeight="1">
      <c r="A5" s="10"/>
      <c r="B5" s="11"/>
      <c r="C5" s="11"/>
      <c r="D5" s="26"/>
      <c r="E5" s="11"/>
      <c r="F5" s="11"/>
      <c r="G5" s="26">
        <f t="shared" si="0"/>
        <v>69.00000000000004</v>
      </c>
      <c r="H5" s="11">
        <v>47</v>
      </c>
      <c r="I5" s="23"/>
      <c r="J5" s="26">
        <f t="shared" si="1"/>
        <v>80.80000000000001</v>
      </c>
      <c r="K5" s="11">
        <v>47</v>
      </c>
    </row>
    <row r="6" spans="1:11" ht="12.75" customHeight="1">
      <c r="A6" s="10"/>
      <c r="B6" s="11"/>
      <c r="C6" s="11"/>
      <c r="D6" s="26"/>
      <c r="E6" s="11"/>
      <c r="F6" s="11"/>
      <c r="G6" s="26">
        <f t="shared" si="0"/>
        <v>67.30000000000004</v>
      </c>
      <c r="H6" s="11">
        <v>46</v>
      </c>
      <c r="I6" s="23"/>
      <c r="J6" s="26">
        <f t="shared" si="1"/>
        <v>78.9</v>
      </c>
      <c r="K6" s="11">
        <v>46</v>
      </c>
    </row>
    <row r="7" spans="1:11" ht="12.75" customHeight="1">
      <c r="A7" s="10"/>
      <c r="B7" s="11"/>
      <c r="C7" s="11"/>
      <c r="D7" s="26"/>
      <c r="E7" s="11"/>
      <c r="F7" s="11"/>
      <c r="G7" s="26">
        <f t="shared" si="0"/>
        <v>65.60000000000004</v>
      </c>
      <c r="H7" s="11">
        <v>45</v>
      </c>
      <c r="I7" s="23"/>
      <c r="J7" s="26">
        <f t="shared" si="1"/>
        <v>77</v>
      </c>
      <c r="K7" s="11">
        <v>45</v>
      </c>
    </row>
    <row r="8" spans="1:11" ht="12.75" customHeight="1">
      <c r="A8" s="10"/>
      <c r="B8" s="11"/>
      <c r="C8" s="11"/>
      <c r="D8" s="26"/>
      <c r="E8" s="11"/>
      <c r="F8" s="11"/>
      <c r="G8" s="26">
        <f t="shared" si="0"/>
        <v>63.90000000000004</v>
      </c>
      <c r="H8" s="11">
        <v>44</v>
      </c>
      <c r="I8" s="23"/>
      <c r="J8" s="26">
        <f t="shared" si="1"/>
        <v>75.1</v>
      </c>
      <c r="K8" s="11">
        <v>44</v>
      </c>
    </row>
    <row r="9" spans="1:11" ht="12.75" customHeight="1">
      <c r="A9" s="10"/>
      <c r="B9" s="11"/>
      <c r="C9" s="11"/>
      <c r="D9" s="26"/>
      <c r="E9" s="11"/>
      <c r="F9" s="11"/>
      <c r="G9" s="26">
        <f t="shared" si="0"/>
        <v>62.20000000000004</v>
      </c>
      <c r="H9" s="11">
        <v>43</v>
      </c>
      <c r="I9" s="23"/>
      <c r="J9" s="26">
        <f t="shared" si="1"/>
        <v>73.19999999999999</v>
      </c>
      <c r="K9" s="11">
        <v>43</v>
      </c>
    </row>
    <row r="10" spans="1:11" ht="12.75" customHeight="1">
      <c r="A10" s="10"/>
      <c r="B10" s="11"/>
      <c r="C10" s="11"/>
      <c r="D10" s="26"/>
      <c r="E10" s="11"/>
      <c r="F10" s="11"/>
      <c r="G10" s="26">
        <f t="shared" si="0"/>
        <v>60.500000000000036</v>
      </c>
      <c r="H10" s="11">
        <v>42</v>
      </c>
      <c r="I10" s="23"/>
      <c r="J10" s="26">
        <f t="shared" si="1"/>
        <v>71.29999999999998</v>
      </c>
      <c r="K10" s="11">
        <v>42</v>
      </c>
    </row>
    <row r="11" spans="1:11" ht="12.75" customHeight="1">
      <c r="A11" s="10"/>
      <c r="B11" s="11"/>
      <c r="C11" s="11"/>
      <c r="D11" s="26"/>
      <c r="E11" s="11"/>
      <c r="F11" s="11"/>
      <c r="G11" s="26">
        <f t="shared" si="0"/>
        <v>58.80000000000003</v>
      </c>
      <c r="H11" s="11">
        <v>41</v>
      </c>
      <c r="I11" s="23"/>
      <c r="J11" s="26">
        <f t="shared" si="1"/>
        <v>69.39999999999998</v>
      </c>
      <c r="K11" s="11">
        <v>41</v>
      </c>
    </row>
    <row r="12" spans="1:11" ht="12.75" customHeight="1">
      <c r="A12" s="10"/>
      <c r="B12" s="11"/>
      <c r="C12" s="11"/>
      <c r="D12" s="26"/>
      <c r="E12" s="11"/>
      <c r="F12" s="11"/>
      <c r="G12" s="26">
        <f t="shared" si="0"/>
        <v>57.10000000000003</v>
      </c>
      <c r="H12" s="11">
        <v>40</v>
      </c>
      <c r="I12" s="23"/>
      <c r="J12" s="26">
        <f t="shared" si="1"/>
        <v>67.49999999999997</v>
      </c>
      <c r="K12" s="11">
        <v>40</v>
      </c>
    </row>
    <row r="13" spans="1:11" ht="12.75" customHeight="1">
      <c r="A13" s="10"/>
      <c r="B13" s="11"/>
      <c r="C13" s="11"/>
      <c r="D13" s="26"/>
      <c r="E13" s="11"/>
      <c r="F13" s="11"/>
      <c r="G13" s="26">
        <f t="shared" si="0"/>
        <v>55.40000000000003</v>
      </c>
      <c r="H13" s="11">
        <v>39</v>
      </c>
      <c r="I13" s="23"/>
      <c r="J13" s="26">
        <f t="shared" si="1"/>
        <v>65.59999999999997</v>
      </c>
      <c r="K13" s="11">
        <v>39</v>
      </c>
    </row>
    <row r="14" spans="1:11" ht="12.75" customHeight="1">
      <c r="A14" s="10"/>
      <c r="B14" s="11"/>
      <c r="C14" s="11"/>
      <c r="D14" s="26"/>
      <c r="E14" s="11"/>
      <c r="F14" s="11"/>
      <c r="G14" s="26">
        <f t="shared" si="0"/>
        <v>53.700000000000024</v>
      </c>
      <c r="H14" s="11">
        <v>38</v>
      </c>
      <c r="I14" s="23"/>
      <c r="J14" s="26">
        <f t="shared" si="1"/>
        <v>63.69999999999997</v>
      </c>
      <c r="K14" s="11">
        <v>38</v>
      </c>
    </row>
    <row r="15" spans="1:11" ht="12.75" customHeight="1">
      <c r="A15" s="10"/>
      <c r="B15" s="11"/>
      <c r="C15" s="11"/>
      <c r="D15" s="26"/>
      <c r="E15" s="11"/>
      <c r="F15" s="11"/>
      <c r="G15" s="26">
        <f t="shared" si="0"/>
        <v>52.00000000000002</v>
      </c>
      <c r="H15" s="11">
        <v>37</v>
      </c>
      <c r="I15" s="23"/>
      <c r="J15" s="26">
        <f t="shared" si="1"/>
        <v>61.79999999999997</v>
      </c>
      <c r="K15" s="11">
        <v>37</v>
      </c>
    </row>
    <row r="16" spans="1:11" ht="12.75" customHeight="1">
      <c r="A16" s="10"/>
      <c r="B16" s="11"/>
      <c r="C16" s="11"/>
      <c r="D16" s="26"/>
      <c r="E16" s="11"/>
      <c r="F16" s="11"/>
      <c r="G16" s="26">
        <f t="shared" si="0"/>
        <v>50.30000000000002</v>
      </c>
      <c r="H16" s="11">
        <v>36</v>
      </c>
      <c r="I16" s="23"/>
      <c r="J16" s="26">
        <f t="shared" si="1"/>
        <v>59.89999999999997</v>
      </c>
      <c r="K16" s="11">
        <v>36</v>
      </c>
    </row>
    <row r="17" spans="1:11" ht="12.75" customHeight="1">
      <c r="A17" s="10"/>
      <c r="B17" s="11"/>
      <c r="C17" s="11"/>
      <c r="D17" s="26"/>
      <c r="E17" s="11"/>
      <c r="F17" s="11"/>
      <c r="G17" s="26">
        <f t="shared" si="0"/>
        <v>48.600000000000016</v>
      </c>
      <c r="H17" s="11">
        <v>35</v>
      </c>
      <c r="I17" s="23"/>
      <c r="J17" s="26">
        <f t="shared" si="1"/>
        <v>57.99999999999997</v>
      </c>
      <c r="K17" s="11">
        <v>35</v>
      </c>
    </row>
    <row r="18" spans="1:11" ht="12.75" customHeight="1">
      <c r="A18" s="10"/>
      <c r="B18" s="11"/>
      <c r="C18" s="11"/>
      <c r="D18" s="26"/>
      <c r="E18" s="11"/>
      <c r="F18" s="11"/>
      <c r="G18" s="26">
        <f t="shared" si="0"/>
        <v>46.90000000000001</v>
      </c>
      <c r="H18" s="11">
        <v>34</v>
      </c>
      <c r="I18" s="23"/>
      <c r="J18" s="26">
        <f t="shared" si="1"/>
        <v>56.09999999999997</v>
      </c>
      <c r="K18" s="11">
        <v>34</v>
      </c>
    </row>
    <row r="19" spans="1:11" ht="12.75" customHeight="1">
      <c r="A19" s="10"/>
      <c r="B19" s="11"/>
      <c r="C19" s="11"/>
      <c r="D19" s="26"/>
      <c r="E19" s="11"/>
      <c r="F19" s="11"/>
      <c r="G19" s="26">
        <f t="shared" si="0"/>
        <v>45.20000000000001</v>
      </c>
      <c r="H19" s="11">
        <v>33</v>
      </c>
      <c r="I19" s="23"/>
      <c r="J19" s="26">
        <f t="shared" si="1"/>
        <v>54.199999999999974</v>
      </c>
      <c r="K19" s="11">
        <v>33</v>
      </c>
    </row>
    <row r="20" spans="1:11" ht="12.75">
      <c r="A20" s="10"/>
      <c r="B20" s="11"/>
      <c r="C20" s="11"/>
      <c r="D20" s="26"/>
      <c r="E20" s="11"/>
      <c r="F20" s="11"/>
      <c r="G20" s="26">
        <f t="shared" si="0"/>
        <v>43.50000000000001</v>
      </c>
      <c r="H20" s="11">
        <v>32</v>
      </c>
      <c r="I20" s="23"/>
      <c r="J20" s="26">
        <f t="shared" si="1"/>
        <v>52.299999999999976</v>
      </c>
      <c r="K20" s="11">
        <v>32</v>
      </c>
    </row>
    <row r="21" spans="1:11" ht="12.75">
      <c r="A21" s="10"/>
      <c r="B21" s="11"/>
      <c r="C21" s="11"/>
      <c r="D21" s="26"/>
      <c r="E21" s="11"/>
      <c r="F21" s="11"/>
      <c r="G21" s="26">
        <f t="shared" si="0"/>
        <v>41.800000000000004</v>
      </c>
      <c r="H21" s="11">
        <v>31</v>
      </c>
      <c r="I21" s="23"/>
      <c r="J21" s="26">
        <f t="shared" si="1"/>
        <v>50.39999999999998</v>
      </c>
      <c r="K21" s="11">
        <v>31</v>
      </c>
    </row>
    <row r="22" spans="1:11" ht="12.75">
      <c r="A22" s="10">
        <f aca="true" t="shared" si="2" ref="A22:A34">A23+2.4</f>
        <v>74.9</v>
      </c>
      <c r="B22" s="11">
        <v>30</v>
      </c>
      <c r="C22" s="11"/>
      <c r="D22" s="26">
        <f aca="true" t="shared" si="3" ref="D22:D33">D23+2.5</f>
        <v>80.80000000000001</v>
      </c>
      <c r="E22" s="11">
        <v>30</v>
      </c>
      <c r="F22" s="11"/>
      <c r="G22" s="26">
        <f t="shared" si="0"/>
        <v>40.1</v>
      </c>
      <c r="H22" s="11">
        <v>30</v>
      </c>
      <c r="I22" s="23"/>
      <c r="J22" s="26">
        <f t="shared" si="1"/>
        <v>48.49999999999998</v>
      </c>
      <c r="K22" s="11">
        <v>30</v>
      </c>
    </row>
    <row r="23" spans="1:11" ht="12.75">
      <c r="A23" s="10">
        <f t="shared" si="2"/>
        <v>72.5</v>
      </c>
      <c r="B23" s="11">
        <v>29</v>
      </c>
      <c r="C23" s="11"/>
      <c r="D23" s="26">
        <f t="shared" si="3"/>
        <v>78.30000000000001</v>
      </c>
      <c r="E23" s="11">
        <v>29</v>
      </c>
      <c r="F23" s="11"/>
      <c r="G23" s="26">
        <f t="shared" si="0"/>
        <v>38.4</v>
      </c>
      <c r="H23" s="11">
        <v>29</v>
      </c>
      <c r="I23" s="23"/>
      <c r="J23" s="26">
        <f t="shared" si="1"/>
        <v>46.59999999999998</v>
      </c>
      <c r="K23" s="11">
        <v>29</v>
      </c>
    </row>
    <row r="24" spans="1:11" ht="12.75">
      <c r="A24" s="10">
        <f t="shared" si="2"/>
        <v>70.1</v>
      </c>
      <c r="B24" s="11">
        <v>28</v>
      </c>
      <c r="C24" s="11"/>
      <c r="D24" s="26">
        <f t="shared" si="3"/>
        <v>75.80000000000001</v>
      </c>
      <c r="E24" s="11">
        <v>28</v>
      </c>
      <c r="F24" s="11"/>
      <c r="G24" s="26">
        <f t="shared" si="0"/>
        <v>36.699999999999996</v>
      </c>
      <c r="H24" s="11">
        <v>28</v>
      </c>
      <c r="I24" s="23"/>
      <c r="J24" s="26">
        <f t="shared" si="1"/>
        <v>44.69999999999998</v>
      </c>
      <c r="K24" s="11">
        <v>28</v>
      </c>
    </row>
    <row r="25" spans="1:11" ht="12.75">
      <c r="A25" s="10">
        <f t="shared" si="2"/>
        <v>67.69999999999999</v>
      </c>
      <c r="B25" s="11">
        <v>27</v>
      </c>
      <c r="C25" s="11"/>
      <c r="D25" s="26">
        <f t="shared" si="3"/>
        <v>73.30000000000001</v>
      </c>
      <c r="E25" s="11">
        <v>27</v>
      </c>
      <c r="F25" s="11"/>
      <c r="G25" s="26">
        <f t="shared" si="0"/>
        <v>34.99999999999999</v>
      </c>
      <c r="H25" s="11">
        <v>27</v>
      </c>
      <c r="I25" s="23"/>
      <c r="J25" s="26">
        <f t="shared" si="1"/>
        <v>42.79999999999998</v>
      </c>
      <c r="K25" s="11">
        <v>27</v>
      </c>
    </row>
    <row r="26" spans="1:11" ht="12.75">
      <c r="A26" s="10">
        <f t="shared" si="2"/>
        <v>65.29999999999998</v>
      </c>
      <c r="B26" s="11">
        <v>26</v>
      </c>
      <c r="C26" s="11"/>
      <c r="D26" s="26">
        <f t="shared" si="3"/>
        <v>70.80000000000001</v>
      </c>
      <c r="E26" s="11">
        <v>26</v>
      </c>
      <c r="F26" s="11"/>
      <c r="G26" s="26">
        <f t="shared" si="0"/>
        <v>33.29999999999999</v>
      </c>
      <c r="H26" s="11">
        <v>26</v>
      </c>
      <c r="I26" s="23"/>
      <c r="J26" s="26">
        <f t="shared" si="1"/>
        <v>40.899999999999984</v>
      </c>
      <c r="K26" s="11">
        <v>26</v>
      </c>
    </row>
    <row r="27" spans="1:11" ht="12.75">
      <c r="A27" s="10">
        <f t="shared" si="2"/>
        <v>62.899999999999984</v>
      </c>
      <c r="B27" s="11">
        <v>25</v>
      </c>
      <c r="C27" s="11"/>
      <c r="D27" s="26">
        <f t="shared" si="3"/>
        <v>68.30000000000001</v>
      </c>
      <c r="E27" s="11">
        <v>25</v>
      </c>
      <c r="F27" s="11"/>
      <c r="G27" s="26">
        <f t="shared" si="0"/>
        <v>31.59999999999999</v>
      </c>
      <c r="H27" s="11">
        <v>25</v>
      </c>
      <c r="I27" s="23"/>
      <c r="J27" s="26">
        <f t="shared" si="1"/>
        <v>38.999999999999986</v>
      </c>
      <c r="K27" s="11">
        <v>25</v>
      </c>
    </row>
    <row r="28" spans="1:11" ht="12.75">
      <c r="A28" s="10">
        <f t="shared" si="2"/>
        <v>60.499999999999986</v>
      </c>
      <c r="B28" s="11">
        <v>24</v>
      </c>
      <c r="C28" s="11"/>
      <c r="D28" s="26">
        <f t="shared" si="3"/>
        <v>65.80000000000001</v>
      </c>
      <c r="E28" s="11">
        <v>24</v>
      </c>
      <c r="F28" s="11"/>
      <c r="G28" s="26">
        <f t="shared" si="0"/>
        <v>29.89999999999999</v>
      </c>
      <c r="H28" s="11">
        <v>24</v>
      </c>
      <c r="I28" s="23"/>
      <c r="J28" s="26">
        <f t="shared" si="1"/>
        <v>37.09999999999999</v>
      </c>
      <c r="K28" s="11">
        <v>24</v>
      </c>
    </row>
    <row r="29" spans="1:11" ht="12.75">
      <c r="A29" s="10">
        <f t="shared" si="2"/>
        <v>58.09999999999999</v>
      </c>
      <c r="B29" s="11">
        <v>23</v>
      </c>
      <c r="C29" s="11"/>
      <c r="D29" s="26">
        <f t="shared" si="3"/>
        <v>63.300000000000004</v>
      </c>
      <c r="E29" s="11">
        <v>23</v>
      </c>
      <c r="F29" s="11"/>
      <c r="G29" s="26">
        <f t="shared" si="0"/>
        <v>28.199999999999992</v>
      </c>
      <c r="H29" s="11">
        <v>23</v>
      </c>
      <c r="I29" s="23"/>
      <c r="J29" s="26">
        <f t="shared" si="1"/>
        <v>35.19999999999999</v>
      </c>
      <c r="K29" s="11">
        <v>23</v>
      </c>
    </row>
    <row r="30" spans="1:11" ht="12.75">
      <c r="A30" s="10">
        <f t="shared" si="2"/>
        <v>55.69999999999999</v>
      </c>
      <c r="B30" s="11">
        <v>22</v>
      </c>
      <c r="C30" s="11"/>
      <c r="D30" s="26">
        <f t="shared" si="3"/>
        <v>60.800000000000004</v>
      </c>
      <c r="E30" s="11">
        <v>22</v>
      </c>
      <c r="F30" s="11"/>
      <c r="G30" s="26">
        <f t="shared" si="0"/>
        <v>26.499999999999993</v>
      </c>
      <c r="H30" s="11">
        <v>22</v>
      </c>
      <c r="I30" s="23"/>
      <c r="J30" s="26">
        <f t="shared" si="1"/>
        <v>33.29999999999999</v>
      </c>
      <c r="K30" s="11">
        <v>22</v>
      </c>
    </row>
    <row r="31" spans="1:11" ht="12.75">
      <c r="A31" s="10">
        <f t="shared" si="2"/>
        <v>53.29999999999999</v>
      </c>
      <c r="B31" s="11">
        <v>21</v>
      </c>
      <c r="C31" s="11"/>
      <c r="D31" s="26">
        <f t="shared" si="3"/>
        <v>58.300000000000004</v>
      </c>
      <c r="E31" s="11">
        <v>21</v>
      </c>
      <c r="F31" s="11"/>
      <c r="G31" s="26">
        <f t="shared" si="0"/>
        <v>24.799999999999994</v>
      </c>
      <c r="H31" s="11">
        <v>21</v>
      </c>
      <c r="I31" s="23"/>
      <c r="J31" s="26">
        <f t="shared" si="1"/>
        <v>31.399999999999988</v>
      </c>
      <c r="K31" s="11">
        <v>21</v>
      </c>
    </row>
    <row r="32" spans="1:11" ht="12.75">
      <c r="A32" s="10">
        <f t="shared" si="2"/>
        <v>50.89999999999999</v>
      </c>
      <c r="B32" s="11">
        <v>20</v>
      </c>
      <c r="C32" s="11"/>
      <c r="D32" s="26">
        <f t="shared" si="3"/>
        <v>55.800000000000004</v>
      </c>
      <c r="E32" s="11">
        <v>20</v>
      </c>
      <c r="F32" s="11"/>
      <c r="G32" s="26">
        <f t="shared" si="0"/>
        <v>23.099999999999994</v>
      </c>
      <c r="H32" s="11">
        <v>20</v>
      </c>
      <c r="I32" s="23"/>
      <c r="J32" s="26">
        <f t="shared" si="1"/>
        <v>29.49999999999999</v>
      </c>
      <c r="K32" s="11">
        <v>20</v>
      </c>
    </row>
    <row r="33" spans="1:11" ht="12.75">
      <c r="A33" s="10">
        <f t="shared" si="2"/>
        <v>48.49999999999999</v>
      </c>
      <c r="B33" s="11">
        <v>19</v>
      </c>
      <c r="C33" s="11"/>
      <c r="D33" s="26">
        <f t="shared" si="3"/>
        <v>53.300000000000004</v>
      </c>
      <c r="E33" s="11">
        <v>19</v>
      </c>
      <c r="F33" s="11"/>
      <c r="G33" s="26">
        <f t="shared" si="0"/>
        <v>21.399999999999995</v>
      </c>
      <c r="H33" s="11">
        <v>19</v>
      </c>
      <c r="I33" s="23"/>
      <c r="J33" s="26">
        <f t="shared" si="1"/>
        <v>27.59999999999999</v>
      </c>
      <c r="K33" s="11">
        <v>19</v>
      </c>
    </row>
    <row r="34" spans="1:11" ht="12.75">
      <c r="A34" s="10">
        <f t="shared" si="2"/>
        <v>46.099999999999994</v>
      </c>
      <c r="B34" s="11">
        <v>18</v>
      </c>
      <c r="C34" s="11"/>
      <c r="D34" s="26">
        <f>D35+2.5</f>
        <v>50.800000000000004</v>
      </c>
      <c r="E34" s="11">
        <v>18</v>
      </c>
      <c r="F34" s="11"/>
      <c r="G34" s="26">
        <f t="shared" si="0"/>
        <v>19.699999999999996</v>
      </c>
      <c r="H34" s="11">
        <v>18</v>
      </c>
      <c r="I34" s="23"/>
      <c r="J34" s="26">
        <f t="shared" si="1"/>
        <v>25.699999999999992</v>
      </c>
      <c r="K34" s="11">
        <v>18</v>
      </c>
    </row>
    <row r="35" spans="1:11" ht="12.75">
      <c r="A35" s="10">
        <f>A36+2.4</f>
        <v>43.699999999999996</v>
      </c>
      <c r="B35" s="11">
        <v>17</v>
      </c>
      <c r="C35" s="11"/>
      <c r="D35" s="26">
        <f aca="true" t="shared" si="4" ref="D35:D41">D36+2.6</f>
        <v>48.300000000000004</v>
      </c>
      <c r="E35" s="11">
        <v>17</v>
      </c>
      <c r="F35" s="11"/>
      <c r="G35" s="26">
        <f t="shared" si="0"/>
        <v>17.999999999999996</v>
      </c>
      <c r="H35" s="11">
        <v>17</v>
      </c>
      <c r="I35" s="23"/>
      <c r="J35" s="26">
        <f t="shared" si="1"/>
        <v>23.799999999999994</v>
      </c>
      <c r="K35" s="11">
        <v>17</v>
      </c>
    </row>
    <row r="36" spans="1:11" ht="12.75">
      <c r="A36" s="10">
        <f aca="true" t="shared" si="5" ref="A36:A41">A37+2.5</f>
        <v>41.3</v>
      </c>
      <c r="B36" s="11">
        <v>16</v>
      </c>
      <c r="C36" s="11"/>
      <c r="D36" s="26">
        <f t="shared" si="4"/>
        <v>45.7</v>
      </c>
      <c r="E36" s="11">
        <v>16</v>
      </c>
      <c r="F36" s="11"/>
      <c r="G36" s="26">
        <f t="shared" si="0"/>
        <v>16.299999999999997</v>
      </c>
      <c r="H36" s="11">
        <v>16</v>
      </c>
      <c r="I36" s="23"/>
      <c r="J36" s="26">
        <f t="shared" si="1"/>
        <v>21.899999999999995</v>
      </c>
      <c r="K36" s="11">
        <v>16</v>
      </c>
    </row>
    <row r="37" spans="1:11" ht="12.75">
      <c r="A37" s="10">
        <f t="shared" si="5"/>
        <v>38.8</v>
      </c>
      <c r="B37" s="11">
        <v>15</v>
      </c>
      <c r="C37" s="11"/>
      <c r="D37" s="26">
        <f t="shared" si="4"/>
        <v>43.1</v>
      </c>
      <c r="E37" s="11">
        <v>15</v>
      </c>
      <c r="F37" s="11"/>
      <c r="G37" s="26">
        <f t="shared" si="0"/>
        <v>14.599999999999998</v>
      </c>
      <c r="H37" s="11">
        <v>15</v>
      </c>
      <c r="I37" s="23"/>
      <c r="J37" s="26">
        <f t="shared" si="1"/>
        <v>19.999999999999996</v>
      </c>
      <c r="K37" s="11">
        <v>15</v>
      </c>
    </row>
    <row r="38" spans="1:11" ht="12.75">
      <c r="A38" s="10">
        <f t="shared" si="5"/>
        <v>36.3</v>
      </c>
      <c r="B38" s="11">
        <v>14</v>
      </c>
      <c r="C38" s="11"/>
      <c r="D38" s="26">
        <f t="shared" si="4"/>
        <v>40.5</v>
      </c>
      <c r="E38" s="11">
        <v>14</v>
      </c>
      <c r="F38" s="11"/>
      <c r="G38" s="26">
        <f t="shared" si="0"/>
        <v>12.899999999999999</v>
      </c>
      <c r="H38" s="11">
        <v>14</v>
      </c>
      <c r="I38" s="23"/>
      <c r="J38" s="26">
        <f t="shared" si="1"/>
        <v>18.099999999999998</v>
      </c>
      <c r="K38" s="11">
        <v>14</v>
      </c>
    </row>
    <row r="39" spans="1:11" ht="12.75">
      <c r="A39" s="10">
        <f t="shared" si="5"/>
        <v>33.8</v>
      </c>
      <c r="B39" s="11">
        <v>13</v>
      </c>
      <c r="C39" s="11"/>
      <c r="D39" s="26">
        <f t="shared" si="4"/>
        <v>37.9</v>
      </c>
      <c r="E39" s="11">
        <v>13</v>
      </c>
      <c r="F39" s="11"/>
      <c r="G39" s="26">
        <f t="shared" si="0"/>
        <v>11.2</v>
      </c>
      <c r="H39" s="11">
        <v>13</v>
      </c>
      <c r="I39" s="23"/>
      <c r="J39" s="26">
        <f t="shared" si="1"/>
        <v>16.2</v>
      </c>
      <c r="K39" s="11">
        <v>13</v>
      </c>
    </row>
    <row r="40" spans="1:11" ht="12.75">
      <c r="A40" s="10">
        <f t="shared" si="5"/>
        <v>31.3</v>
      </c>
      <c r="B40" s="11">
        <v>12</v>
      </c>
      <c r="C40" s="11"/>
      <c r="D40" s="26">
        <f t="shared" si="4"/>
        <v>35.3</v>
      </c>
      <c r="E40" s="11">
        <v>12</v>
      </c>
      <c r="F40" s="11"/>
      <c r="G40" s="26">
        <f t="shared" si="0"/>
        <v>9.5</v>
      </c>
      <c r="H40" s="11">
        <v>12</v>
      </c>
      <c r="I40" s="23"/>
      <c r="J40" s="26">
        <f t="shared" si="1"/>
        <v>14.3</v>
      </c>
      <c r="K40" s="11">
        <v>12</v>
      </c>
    </row>
    <row r="41" spans="1:11" ht="12.75">
      <c r="A41" s="10">
        <f t="shared" si="5"/>
        <v>28.8</v>
      </c>
      <c r="B41" s="11">
        <v>11</v>
      </c>
      <c r="C41" s="11"/>
      <c r="D41" s="26">
        <f t="shared" si="4"/>
        <v>32.699999999999996</v>
      </c>
      <c r="E41" s="11">
        <v>11</v>
      </c>
      <c r="F41" s="11"/>
      <c r="G41" s="26">
        <f t="shared" si="0"/>
        <v>7.800000000000001</v>
      </c>
      <c r="H41" s="11">
        <v>11</v>
      </c>
      <c r="I41" s="23"/>
      <c r="J41" s="26">
        <f t="shared" si="1"/>
        <v>12.4</v>
      </c>
      <c r="K41" s="11">
        <v>11</v>
      </c>
    </row>
    <row r="42" spans="1:11" ht="12.75">
      <c r="A42" s="10">
        <f>A43+2.5</f>
        <v>26.3</v>
      </c>
      <c r="B42" s="11">
        <v>10</v>
      </c>
      <c r="C42" s="11"/>
      <c r="D42" s="26">
        <f aca="true" t="shared" si="6" ref="D42:D49">D43+2.9</f>
        <v>30.099999999999994</v>
      </c>
      <c r="E42" s="11">
        <v>10</v>
      </c>
      <c r="F42" s="11"/>
      <c r="G42" s="26">
        <f t="shared" si="0"/>
        <v>6.1000000000000005</v>
      </c>
      <c r="H42" s="11">
        <v>10</v>
      </c>
      <c r="I42" s="23"/>
      <c r="J42" s="26">
        <f t="shared" si="1"/>
        <v>10.5</v>
      </c>
      <c r="K42" s="11">
        <v>10</v>
      </c>
    </row>
    <row r="43" spans="1:11" ht="12.75">
      <c r="A43" s="10">
        <f aca="true" t="shared" si="7" ref="A43:A49">A44+2.6</f>
        <v>23.8</v>
      </c>
      <c r="B43" s="11">
        <v>9</v>
      </c>
      <c r="C43" s="11"/>
      <c r="D43" s="26">
        <f t="shared" si="6"/>
        <v>27.199999999999996</v>
      </c>
      <c r="E43" s="11">
        <v>9</v>
      </c>
      <c r="F43" s="11"/>
      <c r="G43" s="26">
        <f t="shared" si="0"/>
        <v>4.4</v>
      </c>
      <c r="H43" s="11">
        <v>9</v>
      </c>
      <c r="I43" s="23"/>
      <c r="J43" s="26">
        <f t="shared" si="1"/>
        <v>8.6</v>
      </c>
      <c r="K43" s="11">
        <v>9</v>
      </c>
    </row>
    <row r="44" spans="1:11" ht="12.75">
      <c r="A44" s="10">
        <f t="shared" si="7"/>
        <v>21.2</v>
      </c>
      <c r="B44" s="11">
        <v>8</v>
      </c>
      <c r="C44" s="11"/>
      <c r="D44" s="26">
        <f t="shared" si="6"/>
        <v>24.299999999999997</v>
      </c>
      <c r="E44" s="11">
        <v>8</v>
      </c>
      <c r="F44" s="11"/>
      <c r="G44" s="26">
        <f>G45+1.7</f>
        <v>2.7</v>
      </c>
      <c r="H44" s="11">
        <v>8</v>
      </c>
      <c r="I44" s="23"/>
      <c r="J44" s="26">
        <f t="shared" si="1"/>
        <v>6.699999999999999</v>
      </c>
      <c r="K44" s="11">
        <v>8</v>
      </c>
    </row>
    <row r="45" spans="1:11" ht="12.75">
      <c r="A45" s="10">
        <f t="shared" si="7"/>
        <v>18.599999999999998</v>
      </c>
      <c r="B45" s="11">
        <v>7</v>
      </c>
      <c r="C45" s="11"/>
      <c r="D45" s="26">
        <f t="shared" si="6"/>
        <v>21.4</v>
      </c>
      <c r="E45" s="11">
        <v>7</v>
      </c>
      <c r="F45" s="11"/>
      <c r="G45" s="26">
        <v>1</v>
      </c>
      <c r="H45" s="11">
        <v>7</v>
      </c>
      <c r="I45" s="23"/>
      <c r="J45" s="26">
        <f t="shared" si="1"/>
        <v>4.8</v>
      </c>
      <c r="K45" s="11">
        <v>7</v>
      </c>
    </row>
    <row r="46" spans="1:11" ht="12.75">
      <c r="A46" s="10">
        <f t="shared" si="7"/>
        <v>15.999999999999998</v>
      </c>
      <c r="B46" s="11">
        <v>6</v>
      </c>
      <c r="C46" s="11"/>
      <c r="D46" s="26">
        <f t="shared" si="6"/>
        <v>18.5</v>
      </c>
      <c r="E46" s="11">
        <v>6</v>
      </c>
      <c r="F46" s="11"/>
      <c r="G46" s="26">
        <v>0</v>
      </c>
      <c r="H46" s="11">
        <v>6</v>
      </c>
      <c r="I46" s="23"/>
      <c r="J46" s="26">
        <f>J47+1.9</f>
        <v>2.9</v>
      </c>
      <c r="K46" s="11">
        <v>6</v>
      </c>
    </row>
    <row r="47" spans="1:11" ht="12.75">
      <c r="A47" s="10">
        <f t="shared" si="7"/>
        <v>13.399999999999999</v>
      </c>
      <c r="B47" s="11">
        <v>5</v>
      </c>
      <c r="C47" s="11"/>
      <c r="D47" s="26">
        <f t="shared" si="6"/>
        <v>15.600000000000001</v>
      </c>
      <c r="E47" s="11">
        <v>5</v>
      </c>
      <c r="F47" s="11"/>
      <c r="G47" s="26">
        <v>0</v>
      </c>
      <c r="H47" s="11">
        <v>5</v>
      </c>
      <c r="I47" s="23"/>
      <c r="J47" s="26">
        <v>1</v>
      </c>
      <c r="K47" s="11">
        <v>5</v>
      </c>
    </row>
    <row r="48" spans="1:11" ht="12.75">
      <c r="A48" s="10">
        <f t="shared" si="7"/>
        <v>10.799999999999999</v>
      </c>
      <c r="B48" s="11">
        <v>4</v>
      </c>
      <c r="C48" s="11"/>
      <c r="D48" s="26">
        <f t="shared" si="6"/>
        <v>12.700000000000001</v>
      </c>
      <c r="E48" s="11">
        <v>4</v>
      </c>
      <c r="F48" s="11"/>
      <c r="G48" s="26">
        <v>0</v>
      </c>
      <c r="H48" s="11">
        <v>4</v>
      </c>
      <c r="I48" s="23"/>
      <c r="J48" s="26">
        <v>0</v>
      </c>
      <c r="K48" s="11">
        <v>4</v>
      </c>
    </row>
    <row r="49" spans="1:11" ht="12.75">
      <c r="A49" s="10">
        <f t="shared" si="7"/>
        <v>8.2</v>
      </c>
      <c r="B49" s="11">
        <v>3</v>
      </c>
      <c r="C49" s="11"/>
      <c r="D49" s="26">
        <f t="shared" si="6"/>
        <v>9.8</v>
      </c>
      <c r="E49" s="11">
        <v>3</v>
      </c>
      <c r="F49" s="11"/>
      <c r="G49" s="26">
        <v>0</v>
      </c>
      <c r="H49" s="11">
        <v>3</v>
      </c>
      <c r="I49" s="23"/>
      <c r="J49" s="26">
        <v>0</v>
      </c>
      <c r="K49" s="11">
        <v>3</v>
      </c>
    </row>
    <row r="50" spans="1:11" ht="12.75">
      <c r="A50" s="10">
        <f>A51+2.6</f>
        <v>5.6</v>
      </c>
      <c r="B50" s="11">
        <v>2</v>
      </c>
      <c r="C50" s="11"/>
      <c r="D50" s="26">
        <f>D51+2.9</f>
        <v>6.9</v>
      </c>
      <c r="E50" s="11">
        <v>2</v>
      </c>
      <c r="F50" s="11"/>
      <c r="G50" s="26">
        <v>0</v>
      </c>
      <c r="H50" s="11">
        <v>2</v>
      </c>
      <c r="I50" s="23"/>
      <c r="J50" s="26">
        <v>0</v>
      </c>
      <c r="K50" s="11">
        <v>2</v>
      </c>
    </row>
    <row r="51" spans="1:11" ht="12.75">
      <c r="A51" s="10">
        <v>3</v>
      </c>
      <c r="B51" s="11">
        <v>1</v>
      </c>
      <c r="C51" s="11"/>
      <c r="D51" s="26">
        <v>4</v>
      </c>
      <c r="E51" s="11">
        <v>1</v>
      </c>
      <c r="F51" s="11"/>
      <c r="G51" s="26">
        <v>0</v>
      </c>
      <c r="H51" s="11">
        <v>1</v>
      </c>
      <c r="I51" s="23"/>
      <c r="J51" s="26">
        <v>0</v>
      </c>
      <c r="K51" s="11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dcterms:created xsi:type="dcterms:W3CDTF">2021-09-19T09:30:48Z</dcterms:created>
  <dcterms:modified xsi:type="dcterms:W3CDTF">2022-11-07T16:52:34Z</dcterms:modified>
  <cp:category/>
  <cp:version/>
  <cp:contentType/>
  <cp:contentStatus/>
</cp:coreProperties>
</file>